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X:\B16教養学部\02経理課\05研究支援係\10研究資金関係\00e-Rad\科研費応募資格関係\"/>
    </mc:Choice>
  </mc:AlternateContent>
  <xr:revisionPtr revIDLastSave="0" documentId="13_ncr:1_{366F4DE2-4DC1-45C7-A6DC-184AFD4BDE0B}" xr6:coauthVersionLast="47" xr6:coauthVersionMax="47" xr10:uidLastSave="{00000000-0000-0000-0000-000000000000}"/>
  <bookViews>
    <workbookView xWindow="6630" yWindow="630" windowWidth="22110" windowHeight="14370" xr2:uid="{00000000-000D-0000-FFFF-FFFF00000000}"/>
  </bookViews>
  <sheets>
    <sheet name="e-Rad登録" sheetId="4" r:id="rId1"/>
  </sheets>
  <definedNames>
    <definedName name="_xlnm.Print_Area" localSheetId="0">'e-Rad登録'!$A$1:$E$32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" l="1"/>
  <c r="C17" i="4"/>
  <c r="B19" i="4"/>
  <c r="C15" i="4"/>
  <c r="C3" i="4"/>
  <c r="C26" i="4"/>
  <c r="C25" i="4"/>
  <c r="D21" i="4"/>
  <c r="C27" i="4"/>
  <c r="B32" i="4"/>
  <c r="D12" i="4"/>
  <c r="C11" i="4"/>
  <c r="C23" i="4"/>
  <c r="C14" i="4"/>
  <c r="D8" i="4"/>
  <c r="C13" i="4" l="1"/>
  <c r="B31" i="4"/>
  <c r="C24" i="4"/>
  <c r="D5" i="4"/>
  <c r="D31" i="4" l="1"/>
  <c r="D32" i="4"/>
  <c r="C4" i="4"/>
  <c r="D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6751F861-BA97-41CA-9B6F-7BE73E85C21D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  <comment ref="B11" authorId="0" shapeId="0" xr:uid="{D92D686A-BE7A-49FB-B9D4-E2E494DF1DCF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  <comment ref="B14" authorId="0" shapeId="0" xr:uid="{E9BFF1BC-B9EC-4E51-BF9B-2FA38EABE99A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  <comment ref="B15" authorId="0" shapeId="0" xr:uid="{67877F5A-5EF0-4645-A0A2-0CC8DF430CA4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  <comment ref="B20" authorId="0" shapeId="0" xr:uid="{C492413F-9461-48F2-8DAA-AE4E0EACDA99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  <comment ref="B23" authorId="0" shapeId="0" xr:uid="{66F44C5A-94C2-49A1-B323-ED4B1B44625E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  <comment ref="B24" authorId="0" shapeId="0" xr:uid="{101D8701-AF41-4275-BCB3-9D5B5B82BC9D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  <comment ref="B25" authorId="0" shapeId="0" xr:uid="{EF4D6E0A-7FDA-401A-9323-5D9BE903B47F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  <comment ref="B26" authorId="0" shapeId="0" xr:uid="{140B4393-4C57-4C5F-96C5-C446078D0DAB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  <comment ref="B29" authorId="0" shapeId="0" xr:uid="{9490E35B-5506-4933-9436-34E87634B849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  <comment ref="B30" authorId="0" shapeId="0" xr:uid="{5FEE5F2B-67C8-4D6A-8A28-C8B2B4A1E744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</commentList>
</comments>
</file>

<file path=xl/sharedStrings.xml><?xml version="1.0" encoding="utf-8"?>
<sst xmlns="http://schemas.openxmlformats.org/spreadsheetml/2006/main" count="122" uniqueCount="68">
  <si>
    <t>共同研究費</t>
  </si>
  <si>
    <t>科研費</t>
    <rPh sb="0" eb="3">
      <t>カケンヒ</t>
    </rPh>
    <phoneticPr fontId="2"/>
  </si>
  <si>
    <t>社会連携講座</t>
    <rPh sb="0" eb="2">
      <t>シャカイ</t>
    </rPh>
    <rPh sb="2" eb="4">
      <t>レンケイ</t>
    </rPh>
    <rPh sb="4" eb="6">
      <t>コウザ</t>
    </rPh>
    <phoneticPr fontId="1"/>
  </si>
  <si>
    <t>寄付講座</t>
    <rPh sb="0" eb="2">
      <t>キフ</t>
    </rPh>
    <rPh sb="2" eb="4">
      <t>コウザ</t>
    </rPh>
    <phoneticPr fontId="2"/>
  </si>
  <si>
    <t>寄付金</t>
    <rPh sb="0" eb="2">
      <t>キフ</t>
    </rPh>
    <rPh sb="2" eb="3">
      <t>キン</t>
    </rPh>
    <phoneticPr fontId="2"/>
  </si>
  <si>
    <t>大学運営費</t>
    <rPh sb="0" eb="2">
      <t>ダイガク</t>
    </rPh>
    <rPh sb="2" eb="5">
      <t>ウンエイヒ</t>
    </rPh>
    <phoneticPr fontId="1"/>
  </si>
  <si>
    <t>％</t>
    <phoneticPr fontId="2"/>
  </si>
  <si>
    <t>雇用元経費２</t>
    <rPh sb="0" eb="2">
      <t>コヨウ</t>
    </rPh>
    <rPh sb="2" eb="3">
      <t>モト</t>
    </rPh>
    <rPh sb="3" eb="5">
      <t>ケイヒ</t>
    </rPh>
    <phoneticPr fontId="2"/>
  </si>
  <si>
    <t>雇用元経費１</t>
    <rPh sb="0" eb="2">
      <t>コヨウ</t>
    </rPh>
    <rPh sb="2" eb="3">
      <t>モト</t>
    </rPh>
    <rPh sb="3" eb="5">
      <t>ケイヒ</t>
    </rPh>
    <phoneticPr fontId="2"/>
  </si>
  <si>
    <t>着任日（西暦）</t>
    <rPh sb="0" eb="2">
      <t>チャクニン</t>
    </rPh>
    <rPh sb="2" eb="3">
      <t>ビ</t>
    </rPh>
    <rPh sb="4" eb="6">
      <t>セイレキ</t>
    </rPh>
    <phoneticPr fontId="2"/>
  </si>
  <si>
    <t>https://ci.nii.ac.jp/d/</t>
    <phoneticPr fontId="4"/>
  </si>
  <si>
    <t>（CiNii-日本の博士論文をさがす　TOP）</t>
    <phoneticPr fontId="4"/>
  </si>
  <si>
    <t>学位</t>
    <rPh sb="0" eb="2">
      <t>ガクイ</t>
    </rPh>
    <phoneticPr fontId="2"/>
  </si>
  <si>
    <t>性別</t>
    <rPh sb="0" eb="2">
      <t>セイベツ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</si>
  <si>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</si>
  <si>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研究者氏名
（戸籍名）</t>
    <rPh sb="0" eb="3">
      <t>ケンキュウシャ</t>
    </rPh>
    <rPh sb="3" eb="5">
      <t>シメイ</t>
    </rPh>
    <rPh sb="7" eb="10">
      <t>コセキメイ</t>
    </rPh>
    <phoneticPr fontId="2"/>
  </si>
  <si>
    <t>（名）</t>
    <rPh sb="1" eb="2">
      <t>メイ</t>
    </rPh>
    <phoneticPr fontId="2"/>
  </si>
  <si>
    <t>（姓）</t>
    <rPh sb="1" eb="2">
      <t>セイ</t>
    </rPh>
    <phoneticPr fontId="2"/>
  </si>
  <si>
    <t>前所属機関
（転入時）</t>
    <rPh sb="0" eb="1">
      <t>マエ</t>
    </rPh>
    <rPh sb="1" eb="3">
      <t>ショゾク</t>
    </rPh>
    <rPh sb="3" eb="5">
      <t>キカン</t>
    </rPh>
    <rPh sb="7" eb="9">
      <t>テンニュウ</t>
    </rPh>
    <rPh sb="9" eb="10">
      <t>ジ</t>
    </rPh>
    <phoneticPr fontId="2"/>
  </si>
  <si>
    <t>研究者番号</t>
    <rPh sb="0" eb="3">
      <t>ケンキュウシャ</t>
    </rPh>
    <rPh sb="3" eb="5">
      <t>バンゴウ</t>
    </rPh>
    <phoneticPr fontId="2"/>
  </si>
  <si>
    <t>処理</t>
    <rPh sb="0" eb="2">
      <t>ショリ</t>
    </rPh>
    <phoneticPr fontId="2"/>
  </si>
  <si>
    <t>＜雇用元経費＞（例）</t>
    <rPh sb="1" eb="3">
      <t>コヨウ</t>
    </rPh>
    <rPh sb="3" eb="4">
      <t>モト</t>
    </rPh>
    <rPh sb="4" eb="6">
      <t>ケイヒ</t>
    </rPh>
    <rPh sb="8" eb="9">
      <t>レイ</t>
    </rPh>
    <phoneticPr fontId="2"/>
  </si>
  <si>
    <t>（内容）</t>
    <rPh sb="1" eb="3">
      <t>ナイヨウ</t>
    </rPh>
    <phoneticPr fontId="2"/>
  </si>
  <si>
    <t>（割合）</t>
    <rPh sb="1" eb="3">
      <t>ワリアイ</t>
    </rPh>
    <phoneticPr fontId="2"/>
  </si>
  <si>
    <t>分野</t>
    <rPh sb="0" eb="2">
      <t>ブンヤ</t>
    </rPh>
    <phoneticPr fontId="2"/>
  </si>
  <si>
    <t>受託研究費（国）</t>
    <rPh sb="6" eb="7">
      <t>クニ</t>
    </rPh>
    <phoneticPr fontId="2"/>
  </si>
  <si>
    <t>受託研究費（民間）</t>
    <rPh sb="6" eb="8">
      <t>ミンカン</t>
    </rPh>
    <phoneticPr fontId="2"/>
  </si>
  <si>
    <t>部局名</t>
    <rPh sb="0" eb="2">
      <t>ブキョク</t>
    </rPh>
    <rPh sb="2" eb="3">
      <t>メイ</t>
    </rPh>
    <phoneticPr fontId="2"/>
  </si>
  <si>
    <t>職名</t>
    <rPh sb="0" eb="2">
      <t>ショクメイ</t>
    </rPh>
    <phoneticPr fontId="2"/>
  </si>
  <si>
    <t>雇用形態</t>
    <rPh sb="0" eb="2">
      <t>コヨウ</t>
    </rPh>
    <rPh sb="2" eb="4">
      <t>ケイタイ</t>
    </rPh>
    <phoneticPr fontId="2"/>
  </si>
  <si>
    <t>通称名
（任意）</t>
    <rPh sb="0" eb="2">
      <t>ツウショウ</t>
    </rPh>
    <rPh sb="2" eb="3">
      <t>メイ</t>
    </rPh>
    <rPh sb="5" eb="7">
      <t>ニンイ</t>
    </rPh>
    <phoneticPr fontId="2"/>
  </si>
  <si>
    <t>電話番号（任意）</t>
    <rPh sb="0" eb="2">
      <t>デンワ</t>
    </rPh>
    <rPh sb="2" eb="4">
      <t>バンゴウ</t>
    </rPh>
    <rPh sb="5" eb="7">
      <t>ニンイ</t>
    </rPh>
    <phoneticPr fontId="2"/>
  </si>
  <si>
    <t>名誉教授</t>
    <rPh sb="0" eb="2">
      <t>メイヨ</t>
    </rPh>
    <rPh sb="2" eb="4">
      <t>キョウジュ</t>
    </rPh>
    <phoneticPr fontId="2"/>
  </si>
  <si>
    <t>＜職名＞（例）</t>
    <rPh sb="1" eb="3">
      <t>ショクメイ</t>
    </rPh>
    <rPh sb="5" eb="6">
      <t>レイ</t>
    </rPh>
    <phoneticPr fontId="2"/>
  </si>
  <si>
    <t>教授</t>
    <rPh sb="0" eb="2">
      <t>キョウジュ</t>
    </rPh>
    <phoneticPr fontId="2"/>
  </si>
  <si>
    <t>准教授</t>
    <rPh sb="0" eb="3">
      <t>ジュンキョウジュ</t>
    </rPh>
    <phoneticPr fontId="2"/>
  </si>
  <si>
    <t>講師</t>
    <rPh sb="0" eb="2">
      <t>コウシ</t>
    </rPh>
    <phoneticPr fontId="2"/>
  </si>
  <si>
    <t>助教</t>
    <rPh sb="0" eb="2">
      <t>ジョキョウ</t>
    </rPh>
    <phoneticPr fontId="2"/>
  </si>
  <si>
    <t>助手</t>
    <rPh sb="0" eb="2">
      <t>ジョシュ</t>
    </rPh>
    <phoneticPr fontId="2"/>
  </si>
  <si>
    <t>特任教授</t>
    <rPh sb="0" eb="2">
      <t>トクニン</t>
    </rPh>
    <rPh sb="2" eb="4">
      <t>キョウジュ</t>
    </rPh>
    <phoneticPr fontId="2"/>
  </si>
  <si>
    <t>特任准教授</t>
    <rPh sb="2" eb="5">
      <t>ジュンキョウジュ</t>
    </rPh>
    <phoneticPr fontId="2"/>
  </si>
  <si>
    <t>特任講師</t>
    <rPh sb="2" eb="4">
      <t>コウシ</t>
    </rPh>
    <phoneticPr fontId="2"/>
  </si>
  <si>
    <t>特任助教</t>
    <rPh sb="2" eb="4">
      <t>ジョキョウ</t>
    </rPh>
    <phoneticPr fontId="2"/>
  </si>
  <si>
    <t>特任研究員</t>
    <rPh sb="2" eb="5">
      <t>ケンキュウイン</t>
    </rPh>
    <phoneticPr fontId="2"/>
  </si>
  <si>
    <t>技術専門員</t>
    <rPh sb="0" eb="2">
      <t>ギジュツ</t>
    </rPh>
    <rPh sb="2" eb="5">
      <t>センモンイン</t>
    </rPh>
    <phoneticPr fontId="2"/>
  </si>
  <si>
    <t>技術専門職員</t>
    <rPh sb="0" eb="2">
      <t>ギジュツ</t>
    </rPh>
    <rPh sb="2" eb="4">
      <t>センモン</t>
    </rPh>
    <rPh sb="4" eb="6">
      <t>ショクイン</t>
    </rPh>
    <phoneticPr fontId="2"/>
  </si>
  <si>
    <t>技術職員</t>
    <rPh sb="0" eb="2">
      <t>ギジュツ</t>
    </rPh>
    <rPh sb="2" eb="4">
      <t>ショクイン</t>
    </rPh>
    <phoneticPr fontId="2"/>
  </si>
  <si>
    <t>学術研究員</t>
    <rPh sb="0" eb="2">
      <t>ガクジュツ</t>
    </rPh>
    <rPh sb="2" eb="4">
      <t>ケンキュウ</t>
    </rPh>
    <rPh sb="4" eb="5">
      <t>イン</t>
    </rPh>
    <phoneticPr fontId="2"/>
  </si>
  <si>
    <t>特別研究員（PD）</t>
    <rPh sb="0" eb="2">
      <t>トクベツ</t>
    </rPh>
    <rPh sb="2" eb="5">
      <t>ケンキュウイン</t>
    </rPh>
    <phoneticPr fontId="2"/>
  </si>
  <si>
    <t>特別研究員（DC）</t>
    <rPh sb="0" eb="2">
      <t>トクベツ</t>
    </rPh>
    <rPh sb="2" eb="5">
      <t>ケンキュウイン</t>
    </rPh>
    <phoneticPr fontId="2"/>
  </si>
  <si>
    <t>特別研究員（SPD）</t>
    <rPh sb="0" eb="2">
      <t>トクベツ</t>
    </rPh>
    <rPh sb="2" eb="5">
      <t>ケンキュウイン</t>
    </rPh>
    <phoneticPr fontId="2"/>
  </si>
  <si>
    <t>特別研究員（RPD）</t>
    <rPh sb="0" eb="2">
      <t>トクベツ</t>
    </rPh>
    <rPh sb="2" eb="5">
      <t>ケンキュウイン</t>
    </rPh>
    <phoneticPr fontId="2"/>
  </si>
  <si>
    <t>学術指導</t>
    <rPh sb="0" eb="2">
      <t>ガクジュツ</t>
    </rPh>
    <rPh sb="2" eb="4">
      <t>シドウ</t>
    </rPh>
    <phoneticPr fontId="2"/>
  </si>
  <si>
    <t>氏名の表示方法
（任意）</t>
    <rPh sb="0" eb="2">
      <t>シメイ</t>
    </rPh>
    <rPh sb="3" eb="5">
      <t>ヒョウジ</t>
    </rPh>
    <rPh sb="5" eb="7">
      <t>ホウホウ</t>
    </rPh>
    <phoneticPr fontId="2"/>
  </si>
  <si>
    <t>e-Rad登録様式</t>
    <rPh sb="5" eb="7">
      <t>トウロク</t>
    </rPh>
    <rPh sb="7" eb="9">
      <t>ヨウシキ</t>
    </rPh>
    <phoneticPr fontId="2"/>
  </si>
  <si>
    <t>通称名フリガナ
（任意）</t>
    <rPh sb="0" eb="2">
      <t>ツウショウ</t>
    </rPh>
    <rPh sb="2" eb="3">
      <t>メイ</t>
    </rPh>
    <phoneticPr fontId="2"/>
  </si>
  <si>
    <t>英字氏名（半角）</t>
    <rPh sb="0" eb="2">
      <t>エイジ</t>
    </rPh>
    <rPh sb="2" eb="4">
      <t>シメイ</t>
    </rPh>
    <rPh sb="5" eb="7">
      <t>ハンカク</t>
    </rPh>
    <phoneticPr fontId="2"/>
  </si>
  <si>
    <t>学位取得年月日（西暦）  
※博士のみ</t>
    <rPh sb="0" eb="2">
      <t>ガクイ</t>
    </rPh>
    <rPh sb="2" eb="4">
      <t>シュトク</t>
    </rPh>
    <rPh sb="4" eb="7">
      <t>ネンガッピ</t>
    </rPh>
    <rPh sb="8" eb="10">
      <t>セイレキ</t>
    </rPh>
    <phoneticPr fontId="2"/>
  </si>
  <si>
    <t>メールアドレス（半角）</t>
    <phoneticPr fontId="2"/>
  </si>
  <si>
    <t>戸籍名フリガナ</t>
    <phoneticPr fontId="2"/>
  </si>
  <si>
    <t>（※その他　直接入力してください。）</t>
    <rPh sb="4" eb="5">
      <t>タ</t>
    </rPh>
    <rPh sb="6" eb="8">
      <t>チョクセツ</t>
    </rPh>
    <rPh sb="8" eb="10">
      <t>ニュウリョク</t>
    </rPh>
    <phoneticPr fontId="2"/>
  </si>
  <si>
    <t>学位取得年月日
確認用URL</t>
    <rPh sb="0" eb="2">
      <t>ガクイ</t>
    </rPh>
    <rPh sb="2" eb="4">
      <t>シュトク</t>
    </rPh>
    <rPh sb="4" eb="7">
      <t>ネンガッピ</t>
    </rPh>
    <rPh sb="8" eb="11">
      <t>カクニンヨウ</t>
    </rPh>
    <phoneticPr fontId="2"/>
  </si>
  <si>
    <t>常勤（フルタイム）</t>
    <phoneticPr fontId="2"/>
  </si>
  <si>
    <t>非常勤（パートタイム）</t>
  </si>
  <si>
    <t>任期の有無</t>
    <rPh sb="0" eb="2">
      <t>ニンキ</t>
    </rPh>
    <rPh sb="3" eb="5">
      <t>ウム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</si>
  <si>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</si>
  <si>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</si>
  <si>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新規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</si>
</sst>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yyyy/mm/dd"/>
    <numFmt numFmtId="178" formatCode="00000000000"/>
    <numFmt numFmtId="179" formatCode="00000000"/>
    <numFmt numFmtId="180" formatCode="0_);[Red]\(0\)"/>
  </numFmts>
  <fonts count="18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55">
    <xf numFmtId="0" fontId="0" fillId="0" borderId="0" xfId="0"/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 applyProtection="1">
      <alignment horizontal="center" vertical="center"/>
      <protection locked="0"/>
    </xf>
    <xf numFmtId="179" fontId="9" fillId="7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5" fillId="6" borderId="5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15" fillId="6" borderId="3" xfId="0" applyFont="1" applyFill="1" applyBorder="1" applyAlignment="1" applyProtection="1">
      <alignment horizontal="center" vertical="center" wrapText="1" shrinkToFit="1"/>
      <protection locked="0"/>
    </xf>
    <xf numFmtId="0" fontId="9" fillId="7" borderId="3" xfId="0" applyFont="1" applyFill="1" applyBorder="1" applyAlignment="1" applyProtection="1">
      <alignment horizontal="center" vertical="center" shrinkToFit="1"/>
      <protection locked="0"/>
    </xf>
    <xf numFmtId="177" fontId="9" fillId="5" borderId="3" xfId="0" applyNumberFormat="1" applyFont="1" applyFill="1" applyBorder="1" applyAlignment="1" applyProtection="1">
      <alignment horizontal="center" vertical="center"/>
      <protection locked="0"/>
    </xf>
    <xf numFmtId="180" fontId="7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177" fontId="9" fillId="7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horizontal="center" vertical="center"/>
      <protection locked="0"/>
    </xf>
    <xf numFmtId="178" fontId="9" fillId="7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176" fontId="7" fillId="7" borderId="1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Alignment="1">
      <alignment horizontal="left" vertical="center"/>
    </xf>
    <xf numFmtId="0" fontId="17" fillId="6" borderId="5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/>
    <xf numFmtId="0" fontId="7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0" fontId="9" fillId="5" borderId="3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14" fontId="11" fillId="2" borderId="0" xfId="1" applyNumberFormat="1" applyFont="1" applyFill="1" applyBorder="1" applyAlignment="1" applyProtection="1">
      <alignment horizontal="left" vertical="center"/>
      <protection locked="0"/>
    </xf>
    <xf numFmtId="0" fontId="3" fillId="5" borderId="5" xfId="1" applyFill="1" applyBorder="1" applyAlignment="1" applyProtection="1">
      <alignment horizontal="left" vertical="center" indent="1"/>
      <protection locked="0"/>
    </xf>
    <xf numFmtId="0" fontId="9" fillId="5" borderId="4" xfId="0" applyFont="1" applyFill="1" applyBorder="1" applyAlignment="1" applyProtection="1">
      <alignment horizontal="left" vertical="center" indent="1"/>
      <protection locked="0"/>
    </xf>
    <xf numFmtId="0" fontId="10" fillId="7" borderId="5" xfId="0" applyFont="1" applyFill="1" applyBorder="1" applyAlignment="1" applyProtection="1">
      <alignment horizontal="left" vertical="center" indent="1"/>
      <protection locked="0"/>
    </xf>
    <xf numFmtId="0" fontId="10" fillId="7" borderId="7" xfId="0" applyFont="1" applyFill="1" applyBorder="1" applyAlignment="1" applyProtection="1">
      <alignment horizontal="left" vertical="center" indent="1"/>
      <protection locked="0"/>
    </xf>
    <xf numFmtId="0" fontId="7" fillId="7" borderId="5" xfId="0" applyFont="1" applyFill="1" applyBorder="1" applyAlignment="1" applyProtection="1">
      <alignment horizontal="left" vertical="center" indent="1" shrinkToFit="1"/>
      <protection locked="0"/>
    </xf>
    <xf numFmtId="0" fontId="7" fillId="7" borderId="4" xfId="0" applyFont="1" applyFill="1" applyBorder="1" applyAlignment="1" applyProtection="1">
      <alignment horizontal="left" vertical="center" indent="1" shrinkToFit="1"/>
      <protection locked="0"/>
    </xf>
    <xf numFmtId="0" fontId="7" fillId="7" borderId="5" xfId="0" applyFont="1" applyFill="1" applyBorder="1" applyAlignment="1" applyProtection="1">
      <alignment horizontal="left" vertical="center" indent="1"/>
      <protection locked="0"/>
    </xf>
    <xf numFmtId="0" fontId="7" fillId="7" borderId="4" xfId="0" applyFont="1" applyFill="1" applyBorder="1" applyAlignment="1" applyProtection="1">
      <alignment horizontal="left" vertical="center" indent="1"/>
      <protection locked="0"/>
    </xf>
    <xf numFmtId="0" fontId="1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3" fillId="2" borderId="8" xfId="0" applyFont="1" applyFill="1" applyBorder="1" applyAlignment="1">
      <alignment vertical="center"/>
    </xf>
    <xf numFmtId="0" fontId="9" fillId="7" borderId="4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7">
    <dxf>
      <font>
        <b val="0"/>
        <i val="0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7" tint="0.59996337778862885"/>
        </patternFill>
      </fill>
    </dxf>
    <dxf>
      <font>
        <b val="0"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447675</xdr:colOff>
      <xdr:row>7</xdr:row>
      <xdr:rowOff>295275</xdr:rowOff>
    </xdr:from>
    <xdr:ext cx="3181350" cy="10583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6B1A9-4ED3-84B0-055C-D5E642CD19C2}"/>
            </a:ext>
          </a:extLst>
        </xdr:cNvPr>
        <xdr:cNvSpPr txBox="1"/>
      </xdr:nvSpPr>
      <xdr:spPr>
        <a:xfrm>
          <a:off x="5838825" y="2809875"/>
          <a:ext cx="3181350" cy="1058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旧姓を「研究者氏名」として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使用したい場合は、</a:t>
          </a:r>
          <a:endParaRPr lang="ja-JP" altLang="ja-JP" sz="900">
            <a:effectLst/>
          </a:endParaRPr>
        </a:p>
        <a:p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「研究者氏名（戸籍名）」の欄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本名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（戸籍名）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lang="ja-JP" altLang="ja-JP" sz="900">
            <a:effectLst/>
          </a:endParaRPr>
        </a:p>
        <a:p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通称名」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⇒旧姓を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</a:t>
          </a:r>
          <a:endParaRPr kumimoji="1" lang="en-US" altLang="ja-JP" sz="9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「氏名の表示方法」⇒通称名のみを選択</a:t>
          </a:r>
          <a:endParaRPr kumimoji="1" lang="en-US" altLang="ja-JP" sz="9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としてください</a:t>
          </a:r>
          <a:endParaRPr kumimoji="1" lang="ja-JP" altLang="en-US" sz="900"/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i.nii.ac.jp/d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88A0-DDD0-4FF6-9676-371EC637ACCA}">
  <sheetPr>
    <pageSetUpPr fitToPage="1"/>
  </sheetPr>
  <dimension ref="A1:L55"/>
  <sheetViews>
    <sheetView tabSelected="1" view="pageBreakPreview" zoomScaleNormal="100" zoomScaleSheetLayoutView="100" workbookViewId="0">
      <selection activeCell="B9" sqref="B9"/>
    </sheetView>
  </sheetViews>
  <sheetFormatPr defaultRowHeight="27" customHeight="1"/>
  <cols>
    <col min="1" max="1" width="19.5" style="1" customWidth="1"/>
    <col min="2" max="3" width="25.625" style="1" customWidth="1"/>
    <col min="4" max="4" width="8.5" style="1" customWidth="1"/>
    <col min="5" max="5" width="3" style="1" customWidth="1"/>
    <col min="6" max="6" width="12.625" style="1" customWidth="1"/>
    <col min="7" max="10" width="10.125" style="1" customWidth="1"/>
    <col min="11" max="13" width="9" style="1"/>
    <col min="14" max="14" width="9.125" style="1" customWidth="1"/>
    <col min="15" max="16384" width="9" style="1"/>
  </cols>
  <sheetData>
    <row r="1" spans="1:12" ht="44.25" customHeight="1">
      <c r="A1" s="39" t="s">
        <v>54</v>
      </c>
      <c r="B1" s="39"/>
      <c r="C1" s="39"/>
      <c r="D1" s="39"/>
      <c r="F1" s="2"/>
      <c r="G1" s="2"/>
      <c r="H1" s="2"/>
      <c r="I1" s="2"/>
    </row>
    <row r="2" spans="1:12" ht="18.75" customHeight="1">
      <c r="A2" s="3"/>
      <c r="B2" s="3"/>
      <c r="C2" s="3"/>
    </row>
    <row r="3" spans="1:12" ht="27" customHeight="1">
      <c r="A3" s="4" t="s">
        <v>20</v>
      </c>
      <c r="B3" s="5" t="s">
        <v>67</v>
      </c>
      <c r="C3" s="31" t="str">
        <f>IF($B$3="","リストから選択してください",IF($B$3="変更","研究者番号、研究者氏名、生年月日、学位、変更点を入力してください",IF($B$3="転入","研究者番号、研究者氏名、生年月日、学位、転入に伴う変更点を入力してください","")))</f>
        <v/>
      </c>
    </row>
    <row r="4" spans="1:12" ht="27" customHeight="1">
      <c r="A4" s="6" t="s">
        <v>19</v>
      </c>
      <c r="B4" s="7"/>
      <c r="C4" s="31" t="str">
        <f>IF(AND($B$3="新規",B4=""),"",IF(AND($B$3="新規",B4&lt;&gt;""),"新規の場合は空欄にしてください",IF(NOT(AND(B4&gt;0,B4&lt;99999999)),"研究者番号を数字で入力してください","")))</f>
        <v/>
      </c>
    </row>
    <row r="5" spans="1:12" ht="27" customHeight="1">
      <c r="A5" s="8" t="s">
        <v>18</v>
      </c>
      <c r="B5" s="45"/>
      <c r="C5" s="46"/>
      <c r="D5" s="31" t="str">
        <f>IF(AND($B$3&lt;&gt;"転入",B5&lt;&gt;""),"転入以外の場合は空欄にしてください",IF(AND($B$3="転入",B5=""),"前の所属機関名を入力してください",""))</f>
        <v/>
      </c>
    </row>
    <row r="6" spans="1:12" ht="27" customHeight="1">
      <c r="B6" s="9" t="s">
        <v>17</v>
      </c>
      <c r="C6" s="9" t="s">
        <v>16</v>
      </c>
    </row>
    <row r="7" spans="1:12" ht="27" customHeight="1">
      <c r="A7" s="10" t="s">
        <v>15</v>
      </c>
      <c r="B7" s="11"/>
      <c r="C7" s="12"/>
      <c r="D7" s="31" t="str">
        <f>IF(AND(B7&lt;&gt;"",C7&lt;&gt;""),"","氏名を入力してください")</f>
        <v>氏名を入力してください</v>
      </c>
      <c r="E7" s="13"/>
    </row>
    <row r="8" spans="1:12" ht="27" customHeight="1">
      <c r="A8" s="4" t="s">
        <v>59</v>
      </c>
      <c r="B8" s="11"/>
      <c r="C8" s="12"/>
      <c r="D8" s="31" t="str">
        <f>IF(AND(B8&lt;&gt;"",C8&lt;&gt;""),"","氏名のフリガナを入力してください")</f>
        <v>氏名のフリガナを入力してください</v>
      </c>
      <c r="E8" s="14"/>
    </row>
    <row r="9" spans="1:12" ht="27" customHeight="1">
      <c r="A9" s="15" t="s">
        <v>30</v>
      </c>
      <c r="B9" s="16"/>
      <c r="C9" s="17"/>
      <c r="D9" s="18"/>
      <c r="E9" s="18"/>
    </row>
    <row r="10" spans="1:12" ht="27" customHeight="1">
      <c r="A10" s="15" t="s">
        <v>55</v>
      </c>
      <c r="B10" s="16"/>
      <c r="C10" s="17"/>
    </row>
    <row r="11" spans="1:12" ht="27" customHeight="1">
      <c r="A11" s="19" t="s">
        <v>53</v>
      </c>
      <c r="B11" s="20"/>
      <c r="C11" s="31" t="str">
        <f>IF(AND(OR(B9&lt;&gt;"",C9&lt;&gt;"",B10&lt;&gt;"",C10&lt;&gt;""),B11=""),"通称名を登録する場合は、リストから選択してください。",IF(AND(B11="氏名と通称名の併記",B9&lt;&gt;"",C9&lt;&gt;"",B10&lt;&gt;"",C10&lt;&gt;""),_xlfn.CONCAT(B7,"　",C7,"（",B9,"　",C9,"）の形式で併記されます"),""))</f>
        <v/>
      </c>
    </row>
    <row r="12" spans="1:12" ht="27" customHeight="1">
      <c r="A12" s="4" t="s">
        <v>56</v>
      </c>
      <c r="B12" s="11"/>
      <c r="C12" s="12"/>
      <c r="D12" s="31" t="str">
        <f>IF(OR(B3="転入",B3="変更"),"",IF(OR(B12="",C12=""),"英字氏名を入力してください",IF(AND(LEN(B12)-LENB(B12)=0,LEN(C12)-LENB(C12)=0),"","英字氏名は半角で入力してください")))</f>
        <v>英字氏名を入力してください</v>
      </c>
    </row>
    <row r="13" spans="1:12" ht="27" customHeight="1">
      <c r="A13" s="4" t="s">
        <v>14</v>
      </c>
      <c r="B13" s="21"/>
      <c r="C13" s="31" t="str">
        <f ca="1">IF(B13="","生年月日を入力してください",IF(ISNUMBER(B13)=FALSE,"生年月日は、1990/4/1のように入力してください",IF(OR(TODAY()-B13&gt;30000,TODAY()-B13&lt;8000),"生年月日の日付が正しいか確認してください","")))</f>
        <v>生年月日を入力してください</v>
      </c>
      <c r="D13" s="22"/>
    </row>
    <row r="14" spans="1:12" ht="27" customHeight="1">
      <c r="A14" s="4" t="s">
        <v>13</v>
      </c>
      <c r="B14" s="5"/>
      <c r="C14" s="31" t="str">
        <f>IF(OR(B3="転入",B3="変更"),"",IF(B14&lt;&gt;"","","リストから選択してください"))</f>
        <v>リストから選択してください</v>
      </c>
      <c r="F14" s="23" t="s">
        <v>11</v>
      </c>
      <c r="L14" s="23"/>
    </row>
    <row r="15" spans="1:12" ht="27" customHeight="1">
      <c r="A15" s="4" t="s">
        <v>12</v>
      </c>
      <c r="B15" s="5"/>
      <c r="C15" s="31" t="str">
        <f>IF(B15&lt;&gt;"","","リストから選択してください。リストにない場合は、入力してください。")</f>
        <v>リストから選択してください。リストにない場合は、入力してください。</v>
      </c>
      <c r="F15" s="40" t="s">
        <v>10</v>
      </c>
      <c r="G15" s="40"/>
      <c r="H15" s="23"/>
      <c r="I15" s="23"/>
      <c r="J15" s="23"/>
      <c r="L15" s="23"/>
    </row>
    <row r="16" spans="1:12" ht="27" customHeight="1">
      <c r="A16" s="6" t="s">
        <v>24</v>
      </c>
      <c r="B16" s="54"/>
      <c r="C16" s="31" t="str">
        <f>IF(AND($B$15&lt;&gt;"博士",B16=""),"",IF(AND($B$15&lt;&gt;"博士",B16&lt;&gt;""),"博士以外は空欄にしてください",IF(AND($B$15="博士",$B$3="新規",B16=""),"分野を入力してください",IF(AND($B$15="博士",OR($B$3="変更",$B$3="転入"),B16=""),"博士号の学位を登録する場合は、分野を入力してください。すでに登録済みの場合は空欄にしてください。",IF(ISNONTEXT(B16),"分野はテキストで入力してください","")))))</f>
        <v/>
      </c>
      <c r="I16" s="23"/>
      <c r="J16" s="23"/>
      <c r="L16" s="23"/>
    </row>
    <row r="17" spans="1:12" ht="27" customHeight="1">
      <c r="A17" s="32" t="s">
        <v>57</v>
      </c>
      <c r="B17" s="24"/>
      <c r="C17" s="53" t="str">
        <f ca="1">IF(AND($B$15&lt;&gt;"博士",B17=""),"",IF(AND($B$15&lt;&gt;"博士",B17&lt;&gt;""),"博士以外は空欄にしてください",IF(AND($B$15="博士",$B$3="新規",B17=""),"学位取得年月日を入力してください",IF(AND($B$15="博士",OR($B$3="変更",$B$3="転入"),B17=""),"博士号の学位を登録する場合は、学位取得年月日を入力してください。すでに登録済みの場合は空欄にしてください。",IF(ISNUMBER(B17)=FALSE,"学位取得年月日は、2010/3/31のように入力してください",IF(OR(B13+7300&gt;B17,TODAY()&lt;B17),"学位取得年月日の日付が正しいか確認してください",""))))))</f>
        <v/>
      </c>
      <c r="G17" s="23"/>
    </row>
    <row r="18" spans="1:12" ht="27" customHeight="1">
      <c r="A18" s="15" t="s">
        <v>61</v>
      </c>
      <c r="B18" s="47"/>
      <c r="C18" s="48"/>
      <c r="D18" s="38"/>
      <c r="E18" s="25"/>
      <c r="I18" s="23"/>
      <c r="J18" s="23"/>
      <c r="L18" s="23"/>
    </row>
    <row r="19" spans="1:12" ht="27" customHeight="1">
      <c r="B19" s="49" t="str">
        <f>IF(AND($B$15="博士",$B$3="新規",B18=""),"欄外のリンクを参照してCiNiiの博士論文のURLを入力してください。リンクで確認できない場合は、別途、学位取得年月日が確認できる書類（学位記の写しなど）を提出してください。",IF(AND($B$15="博士",OR($B$3="変更",$B$3="転入"),B18=""),"博士号の情報を追加する場合は、欄外のリンクを参照してCiNiiの博士論文のURLを入力してください。すでに登録済みの場合は、空欄のままにしてください。",IF(AND($B$15="博士",ISNUMBER(SEARCH("https://ci.nii.ac.jp/",B18))=FALSE),"学位取得年月日確認用URLはCiNiiのURLを入力してください",IF(AND($B$15&lt;&gt;"博士",B18&lt;&gt;""),"博士以外は空欄にしてください",""))))</f>
        <v/>
      </c>
      <c r="C19" s="49"/>
      <c r="D19" s="49"/>
    </row>
    <row r="20" spans="1:12" ht="27" customHeight="1">
      <c r="A20" s="6" t="s">
        <v>31</v>
      </c>
      <c r="B20" s="16"/>
      <c r="C20" s="26"/>
      <c r="G20" s="23"/>
      <c r="H20" s="23"/>
      <c r="I20" s="23"/>
      <c r="J20" s="23"/>
      <c r="K20" s="23"/>
      <c r="L20" s="23"/>
    </row>
    <row r="21" spans="1:12" ht="27" customHeight="1">
      <c r="A21" s="4" t="s">
        <v>58</v>
      </c>
      <c r="B21" s="41"/>
      <c r="C21" s="42"/>
      <c r="D21" s="31" t="str">
        <f>IF(B21="","e-Radに登録するメールアドレスを入力してください",IF(LEN(B21)-LENB(B21)&lt;&gt;0,"メールアドレスは半角で入力してください",IF(ISNUMBER(SEARCH("@",B21))=FALSE,"メールアドレスの入力が正しいか確認してください。","")))</f>
        <v>e-Radに登録するメールアドレスを入力してください</v>
      </c>
      <c r="F21" s="23"/>
      <c r="H21" s="23"/>
      <c r="I21" s="23"/>
      <c r="J21" s="23"/>
      <c r="K21" s="23"/>
    </row>
    <row r="23" spans="1:12" ht="27" customHeight="1">
      <c r="A23" s="27" t="s">
        <v>27</v>
      </c>
      <c r="B23" s="5"/>
      <c r="C23" s="31" t="str">
        <f>IF(OR(B3="変更",B23&lt;&gt;""),"","リストから選択してください")</f>
        <v>リストから選択してください</v>
      </c>
    </row>
    <row r="24" spans="1:12" ht="27" customHeight="1">
      <c r="A24" s="27" t="s">
        <v>28</v>
      </c>
      <c r="B24" s="37"/>
      <c r="C24" s="31" t="str">
        <f>IF(B24&lt;&gt;"","","リストから選択してください。リストにない場合は、入力してください")</f>
        <v>リストから選択してください。リストにない場合は、入力してください</v>
      </c>
    </row>
    <row r="25" spans="1:12" ht="27" customHeight="1">
      <c r="A25" s="27" t="s">
        <v>29</v>
      </c>
      <c r="B25" s="5"/>
      <c r="C25" s="31" t="str">
        <f>IF(AND(ISERROR(MATCH(B24,C34:C52,0)),B25&lt;&gt;""),"",IF(AND(NOT(ISTEXT(INDEX($C$34:$D$53,MATCH($B$24,$C$34:$C$53,0),2))),B25=""),"リストから選択してください",IF(OR(AND(ISTEXT(INDEX($C$34:$D$53,MATCH($B$24,$C$34:$C$53,0),2)),B25=""),B25=INDEX($C$34:$E$53,MATCH($B$24,$C$34:$C$53,0),3)),_xlfn.CONCAT("リストでは、",INDEX($C$34:$D$53,MATCH($B$24,$C$34:$C$53,0),2),"を選択してください"),"")))</f>
        <v>リストから選択してください</v>
      </c>
    </row>
    <row r="26" spans="1:12" ht="27" customHeight="1">
      <c r="A26" s="27" t="s">
        <v>64</v>
      </c>
      <c r="B26" s="5"/>
      <c r="C26" s="31" t="str">
        <f>IF(AND(ISERROR(MATCH($B$24,$C$34:$C$52,0)),B26&lt;&gt;""),"",IF(AND(NOT(ISTEXT(INDEX($C$34:$F$53,MATCH($B$24,$C$34:$C$53,0),4))),B26=""),"リストから選択してください",IF(OR(AND(ISTEXT(INDEX($C$34:$G$53,MATCH($B$24,$C$34:$C$53,0),4)),B26=""),B26=INDEX($C$34:$G$53,MATCH($B$24,$C$34:$C$53,0),5)),_xlfn.CONCAT("リストでは、",INDEX($C$34:$G$53,MATCH($B$24,$C$34:$C$53,0),4),"を選択してください"),"")))</f>
        <v>リストから選択してください</v>
      </c>
    </row>
    <row r="27" spans="1:12" ht="27" customHeight="1">
      <c r="A27" s="27" t="s">
        <v>9</v>
      </c>
      <c r="B27" s="21"/>
      <c r="C27" s="31" t="str">
        <f ca="1">IF(B24="名誉教授","着任日は処理日としますので、空欄にしてください",IF(B27="","着任日を入力してください",IF(ISNUMBER(B27)=FALSE,"着任日は、2022/4/1のように入力してください",IF(OR(TODAY()&lt;B27,B27-B13&lt;8000),"着任日の日付が正しいか確認してください",""))))</f>
        <v>着任日を入力してください</v>
      </c>
    </row>
    <row r="28" spans="1:12" ht="27" customHeight="1">
      <c r="B28" s="2" t="s">
        <v>22</v>
      </c>
      <c r="D28" s="28" t="s">
        <v>23</v>
      </c>
    </row>
    <row r="29" spans="1:12" ht="27" customHeight="1">
      <c r="A29" s="29" t="s">
        <v>8</v>
      </c>
      <c r="B29" s="43"/>
      <c r="C29" s="44"/>
      <c r="D29" s="30"/>
      <c r="E29" s="23" t="s">
        <v>6</v>
      </c>
    </row>
    <row r="30" spans="1:12" ht="27" customHeight="1">
      <c r="A30" s="29" t="s">
        <v>7</v>
      </c>
      <c r="B30" s="43"/>
      <c r="C30" s="44"/>
      <c r="D30" s="30"/>
      <c r="E30" s="23" t="s">
        <v>6</v>
      </c>
    </row>
    <row r="31" spans="1:12" ht="21" customHeight="1">
      <c r="B31" s="31" t="str">
        <f>IF(COUNTIF($B$24,"*特任*")=0,"",IF(B29&lt;&gt;"","","雇用元経費１をリストから選択してください。リストにない場合は、入力してください。"))</f>
        <v/>
      </c>
      <c r="D31" s="31" t="str">
        <f>IF(B29="","",IF(AND(B29&lt;&gt;"",D29=""),"割合を入力してください",IF(AND(D29&gt;0,D29&lt;=100),"","割合は適切な数字で入力してください")))</f>
        <v/>
      </c>
    </row>
    <row r="32" spans="1:12" ht="21" customHeight="1">
      <c r="B32" s="31" t="str">
        <f>IF(OR(COUNTIF($B$24,"*特任*")=0,D29="",ISTEXT(D29)),"",IF(AND(B29&lt;&gt;"",D29&lt;&gt;100,B30=""),"雇用元経費２をリストから選択してください。リストにない場合は、入力してください。",""))</f>
        <v/>
      </c>
      <c r="D32" s="31" t="str">
        <f>IF(B30="","",IF(AND(B30&lt;&gt;"",D30=""),"割合を入力してください",IF(AND(D30&gt;0,D30&lt;=100,D29+D30=100),"","割合は適切な数字で入力してください")))</f>
        <v/>
      </c>
    </row>
    <row r="33" spans="2:7" ht="20.25" customHeight="1">
      <c r="B33" s="33" t="s">
        <v>21</v>
      </c>
      <c r="C33" s="33" t="s">
        <v>33</v>
      </c>
      <c r="D33" s="33"/>
      <c r="E33" s="50"/>
      <c r="F33" s="50"/>
      <c r="G33" s="51"/>
    </row>
    <row r="34" spans="2:7" ht="16.5" customHeight="1">
      <c r="B34" s="35" t="s">
        <v>5</v>
      </c>
      <c r="C34" s="36" t="s">
        <v>34</v>
      </c>
      <c r="D34" s="36" t="s">
        <v>62</v>
      </c>
      <c r="E34" s="36" t="s">
        <v>63</v>
      </c>
      <c r="F34" s="50"/>
      <c r="G34" s="51"/>
    </row>
    <row r="35" spans="2:7" ht="16.5" customHeight="1">
      <c r="B35" s="35" t="s">
        <v>4</v>
      </c>
      <c r="C35" s="36" t="s">
        <v>35</v>
      </c>
      <c r="D35" s="36" t="s">
        <v>62</v>
      </c>
      <c r="E35" s="36" t="s">
        <v>63</v>
      </c>
      <c r="F35" s="50"/>
      <c r="G35" s="51"/>
    </row>
    <row r="36" spans="2:7" ht="16.5" customHeight="1">
      <c r="B36" s="35" t="s">
        <v>3</v>
      </c>
      <c r="C36" s="36" t="s">
        <v>36</v>
      </c>
      <c r="D36" s="36" t="s">
        <v>62</v>
      </c>
      <c r="E36" s="36" t="s">
        <v>63</v>
      </c>
      <c r="F36" s="50"/>
      <c r="G36" s="51"/>
    </row>
    <row r="37" spans="2:7" ht="16.5" customHeight="1">
      <c r="B37" s="35" t="s">
        <v>2</v>
      </c>
      <c r="C37" s="36" t="s">
        <v>37</v>
      </c>
      <c r="D37" s="36" t="s">
        <v>62</v>
      </c>
      <c r="E37" s="36" t="s">
        <v>63</v>
      </c>
      <c r="F37" s="50"/>
      <c r="G37" s="51"/>
    </row>
    <row r="38" spans="2:7" ht="16.5" customHeight="1">
      <c r="B38" s="35" t="s">
        <v>1</v>
      </c>
      <c r="C38" s="36" t="s">
        <v>38</v>
      </c>
      <c r="D38" s="36" t="s">
        <v>62</v>
      </c>
      <c r="E38" s="36" t="s">
        <v>63</v>
      </c>
      <c r="F38" s="50"/>
      <c r="G38" s="51"/>
    </row>
    <row r="39" spans="2:7" ht="16.5" customHeight="1">
      <c r="B39" s="35" t="s">
        <v>25</v>
      </c>
      <c r="C39" s="36" t="s">
        <v>39</v>
      </c>
      <c r="D39" s="36"/>
      <c r="E39" s="36"/>
      <c r="F39" s="50" t="s">
        <v>65</v>
      </c>
      <c r="G39" s="50" t="s">
        <v>66</v>
      </c>
    </row>
    <row r="40" spans="2:7" ht="16.5" customHeight="1">
      <c r="B40" s="35" t="s">
        <v>26</v>
      </c>
      <c r="C40" s="36" t="s">
        <v>40</v>
      </c>
      <c r="D40" s="36"/>
      <c r="E40" s="50"/>
      <c r="F40" s="50" t="s">
        <v>65</v>
      </c>
      <c r="G40" s="50" t="s">
        <v>66</v>
      </c>
    </row>
    <row r="41" spans="2:7" ht="16.5" customHeight="1">
      <c r="B41" s="35" t="s">
        <v>0</v>
      </c>
      <c r="C41" s="36" t="s">
        <v>41</v>
      </c>
      <c r="D41" s="36"/>
      <c r="E41" s="50"/>
      <c r="F41" s="50" t="s">
        <v>65</v>
      </c>
      <c r="G41" s="50" t="s">
        <v>66</v>
      </c>
    </row>
    <row r="42" spans="2:7" ht="16.5" customHeight="1">
      <c r="B42" s="35" t="s">
        <v>52</v>
      </c>
      <c r="C42" s="36" t="s">
        <v>42</v>
      </c>
      <c r="D42" s="36"/>
      <c r="E42" s="50"/>
      <c r="F42" s="50" t="s">
        <v>65</v>
      </c>
      <c r="G42" s="50" t="s">
        <v>66</v>
      </c>
    </row>
    <row r="43" spans="2:7" ht="16.5" customHeight="1">
      <c r="B43" s="35" t="s">
        <v>60</v>
      </c>
      <c r="C43" s="36" t="s">
        <v>43</v>
      </c>
      <c r="D43" s="36"/>
      <c r="E43" s="50"/>
      <c r="F43" s="50" t="s">
        <v>65</v>
      </c>
      <c r="G43" s="50" t="s">
        <v>66</v>
      </c>
    </row>
    <row r="44" spans="2:7" ht="16.5" customHeight="1">
      <c r="B44" s="34"/>
      <c r="C44" s="36" t="s">
        <v>44</v>
      </c>
      <c r="D44" s="36" t="s">
        <v>62</v>
      </c>
      <c r="E44" s="36" t="s">
        <v>63</v>
      </c>
      <c r="F44" s="50" t="s">
        <v>66</v>
      </c>
      <c r="G44" s="50" t="s">
        <v>65</v>
      </c>
    </row>
    <row r="45" spans="2:7" ht="16.5" customHeight="1">
      <c r="B45" s="34"/>
      <c r="C45" s="36" t="s">
        <v>45</v>
      </c>
      <c r="D45" s="36" t="s">
        <v>62</v>
      </c>
      <c r="E45" s="36" t="s">
        <v>63</v>
      </c>
      <c r="F45" s="50" t="s">
        <v>66</v>
      </c>
      <c r="G45" s="50" t="s">
        <v>65</v>
      </c>
    </row>
    <row r="46" spans="2:7" ht="16.5" customHeight="1">
      <c r="B46" s="34"/>
      <c r="C46" s="36" t="s">
        <v>46</v>
      </c>
      <c r="D46" s="36" t="s">
        <v>62</v>
      </c>
      <c r="E46" s="36" t="s">
        <v>63</v>
      </c>
      <c r="F46" s="50" t="s">
        <v>66</v>
      </c>
      <c r="G46" s="50" t="s">
        <v>65</v>
      </c>
    </row>
    <row r="47" spans="2:7" ht="16.5" customHeight="1">
      <c r="B47" s="34"/>
      <c r="C47" s="36" t="s">
        <v>32</v>
      </c>
      <c r="D47" s="36" t="s">
        <v>63</v>
      </c>
      <c r="E47" s="36" t="s">
        <v>62</v>
      </c>
      <c r="F47" s="50" t="s">
        <v>66</v>
      </c>
      <c r="G47" s="50" t="s">
        <v>65</v>
      </c>
    </row>
    <row r="48" spans="2:7" ht="16.5" customHeight="1">
      <c r="B48" s="34"/>
      <c r="C48" s="36" t="s">
        <v>50</v>
      </c>
      <c r="D48" s="36" t="s">
        <v>63</v>
      </c>
      <c r="E48" s="36" t="s">
        <v>62</v>
      </c>
      <c r="F48" s="50" t="s">
        <v>65</v>
      </c>
      <c r="G48" s="50" t="s">
        <v>66</v>
      </c>
    </row>
    <row r="49" spans="2:7" ht="16.5" customHeight="1">
      <c r="B49" s="34"/>
      <c r="C49" s="36" t="s">
        <v>48</v>
      </c>
      <c r="D49" s="36" t="s">
        <v>63</v>
      </c>
      <c r="E49" s="36" t="s">
        <v>62</v>
      </c>
      <c r="F49" s="50" t="s">
        <v>65</v>
      </c>
      <c r="G49" s="50" t="s">
        <v>66</v>
      </c>
    </row>
    <row r="50" spans="2:7" ht="16.5" customHeight="1">
      <c r="B50" s="34"/>
      <c r="C50" s="36" t="s">
        <v>51</v>
      </c>
      <c r="D50" s="36" t="s">
        <v>63</v>
      </c>
      <c r="E50" s="36" t="s">
        <v>62</v>
      </c>
      <c r="F50" s="50" t="s">
        <v>65</v>
      </c>
      <c r="G50" s="50" t="s">
        <v>66</v>
      </c>
    </row>
    <row r="51" spans="2:7" ht="16.5" customHeight="1">
      <c r="B51" s="34"/>
      <c r="C51" s="36" t="s">
        <v>49</v>
      </c>
      <c r="D51" s="36" t="s">
        <v>63</v>
      </c>
      <c r="E51" s="36" t="s">
        <v>62</v>
      </c>
      <c r="F51" s="50" t="s">
        <v>65</v>
      </c>
      <c r="G51" s="50" t="s">
        <v>66</v>
      </c>
    </row>
    <row r="52" spans="2:7" ht="16.5" customHeight="1">
      <c r="B52" s="34"/>
      <c r="C52" s="36" t="s">
        <v>47</v>
      </c>
      <c r="D52" s="36" t="s">
        <v>63</v>
      </c>
      <c r="E52" s="36" t="s">
        <v>62</v>
      </c>
      <c r="F52" s="50" t="s">
        <v>65</v>
      </c>
      <c r="G52" s="50" t="s">
        <v>66</v>
      </c>
    </row>
    <row r="53" spans="2:7" ht="16.5" customHeight="1">
      <c r="B53" s="34"/>
      <c r="C53" s="35" t="s">
        <v>60</v>
      </c>
      <c r="D53" s="50"/>
      <c r="E53" s="50"/>
      <c r="F53" s="50"/>
      <c r="G53" s="51"/>
    </row>
    <row r="54" spans="2:7" ht="16.5" customHeight="1">
      <c r="C54" s="52"/>
      <c r="D54" s="51"/>
      <c r="E54" s="51"/>
      <c r="F54" s="51"/>
      <c r="G54" s="51"/>
    </row>
    <row r="55" spans="2:7" ht="16.5" customHeight="1">
      <c r="B55" s="23"/>
    </row>
  </sheetData>
  <sheetProtection sheet="1" selectLockedCells="1"/>
  <mergeCells count="8">
    <mergeCell ref="A1:D1"/>
    <mergeCell ref="F15:G15"/>
    <mergeCell ref="B21:C21"/>
    <mergeCell ref="B29:C29"/>
    <mergeCell ref="B30:C30"/>
    <mergeCell ref="B5:C5"/>
    <mergeCell ref="B18:C18"/>
    <mergeCell ref="B19:D19"/>
  </mergeCells>
  <phoneticPr fontId="2"/>
  <conditionalFormatting sqref="A4">
    <cfRule type="expression" dxfId="16" priority="17">
      <formula>OR($B$3="変更",$B$3="転入")</formula>
    </cfRule>
  </conditionalFormatting>
  <conditionalFormatting sqref="A5">
    <cfRule type="expression" dxfId="15" priority="15">
      <formula>$B$3="転入"</formula>
    </cfRule>
  </conditionalFormatting>
  <conditionalFormatting sqref="A12">
    <cfRule type="expression" dxfId="14" priority="9">
      <formula>OR($B$3="転入",$B$3="変更")</formula>
    </cfRule>
  </conditionalFormatting>
  <conditionalFormatting sqref="A16:A18">
    <cfRule type="expression" dxfId="13" priority="27">
      <formula>$B$15="博士"</formula>
    </cfRule>
  </conditionalFormatting>
  <conditionalFormatting sqref="A23">
    <cfRule type="expression" dxfId="12" priority="6">
      <formula>$B$3="変更"</formula>
    </cfRule>
  </conditionalFormatting>
  <conditionalFormatting sqref="A27">
    <cfRule type="expression" dxfId="11" priority="11">
      <formula>$B$24="名誉教授"</formula>
    </cfRule>
  </conditionalFormatting>
  <conditionalFormatting sqref="A29">
    <cfRule type="expression" dxfId="10" priority="4">
      <formula>COUNTIF($B$24,"*特任*")=1</formula>
    </cfRule>
  </conditionalFormatting>
  <conditionalFormatting sqref="A30">
    <cfRule type="expression" dxfId="9" priority="22">
      <formula>AND(COUNTIF($B$24,"*特任*")=1,$D$29&lt;&gt;100)</formula>
    </cfRule>
  </conditionalFormatting>
  <conditionalFormatting sqref="B4">
    <cfRule type="expression" dxfId="8" priority="16">
      <formula>OR($B$3="変更",$B$3="転入")</formula>
    </cfRule>
  </conditionalFormatting>
  <conditionalFormatting sqref="B16 B17 B18">
    <cfRule type="expression" dxfId="7" priority="26">
      <formula>$B$15="博士"</formula>
    </cfRule>
  </conditionalFormatting>
  <conditionalFormatting sqref="B23">
    <cfRule type="expression" dxfId="6" priority="5">
      <formula>$B$3="変更"</formula>
    </cfRule>
  </conditionalFormatting>
  <conditionalFormatting sqref="B27">
    <cfRule type="expression" dxfId="5" priority="10">
      <formula>$B$24="名誉教授"</formula>
    </cfRule>
  </conditionalFormatting>
  <conditionalFormatting sqref="B5:C5">
    <cfRule type="expression" dxfId="4" priority="14">
      <formula>$B$3="転入"</formula>
    </cfRule>
  </conditionalFormatting>
  <conditionalFormatting sqref="B12:C12 B14">
    <cfRule type="expression" dxfId="3" priority="7">
      <formula>OR($B$3="転入",$B$3="変更")</formula>
    </cfRule>
  </conditionalFormatting>
  <conditionalFormatting sqref="B29:D29">
    <cfRule type="expression" dxfId="2" priority="3">
      <formula>COUNTIF($B$24,"*特任*")=1</formula>
    </cfRule>
  </conditionalFormatting>
  <conditionalFormatting sqref="B30:D30">
    <cfRule type="expression" dxfId="1" priority="18">
      <formula>AND(COUNTIF($B$24,"*特任*")=1,$D$29&lt;&gt;100)</formula>
    </cfRule>
  </conditionalFormatting>
  <conditionalFormatting sqref="A14">
    <cfRule type="expression" dxfId="0" priority="2">
      <formula>OR($B$3="転入",$B$3="変更")</formula>
    </cfRule>
  </conditionalFormatting>
  <dataValidations count="11">
    <dataValidation type="list" allowBlank="1" showInputMessage="1" showErrorMessage="1" sqref="B14" xr:uid="{F80924A1-3D07-4CAF-8A05-B678569E87FC}">
      <formula1>"男,女"</formula1>
    </dataValidation>
    <dataValidation type="list" allowBlank="1" showInputMessage="1" showErrorMessage="1" sqref="B20" xr:uid="{9320D27A-8D3D-42F1-BB06-D80583E274AB}">
      <formula1>"研究室,自宅,携帯電話"</formula1>
    </dataValidation>
    <dataValidation type="list" allowBlank="1" showInputMessage="1" showErrorMessage="1" sqref="B25" xr:uid="{0559CEE3-8DEE-4169-8FBA-FA67611CDAE2}">
      <formula1>"常勤（フルタイム）,非常勤（パートタイム）"</formula1>
    </dataValidation>
    <dataValidation type="list" errorStyle="information" allowBlank="1" showInputMessage="1" sqref="B11" xr:uid="{143C2811-C325-48BB-BBED-115568BF8777}">
      <formula1>"氏名のみ,通称名のみ,氏名と通称名の併記"</formula1>
    </dataValidation>
    <dataValidation type="list" allowBlank="1" showInputMessage="1" showErrorMessage="1" sqref="B3" xr:uid="{463A2E23-E8B8-4903-9AFE-D46A58DFFED9}">
      <formula1>"新規,転入,変更"</formula1>
    </dataValidation>
    <dataValidation type="list" errorStyle="information" allowBlank="1" showInputMessage="1" sqref="B15" xr:uid="{8AEC1DC7-55F8-45B4-B546-825FC415C219}">
      <formula1>"博士,修士,学士,修士（専門職）,法務博士（専門職）,教職博士（専門職）,なし,その他（○○○）"</formula1>
    </dataValidation>
    <dataValidation type="list" errorStyle="information" allowBlank="1" showDropDown="1" showInputMessage="1" sqref="B16" xr:uid="{329D169D-53E1-4F5C-AD1D-DFD0FEA87091}">
      <formula1>"博士,修士,学士,修士（専門職）,法務博士（専門職）,教職博士（専門職）,なし,その他（○○○）"</formula1>
    </dataValidation>
    <dataValidation type="list" allowBlank="1" showInputMessage="1" showErrorMessage="1" sqref="B23" xr:uid="{90356A16-1E24-4773-B7D4-C0481D22B4D0}">
      <formula1>"総合文化研究科,教養学部,グローバル教育センター"</formula1>
    </dataValidation>
    <dataValidation type="list" errorStyle="warning" allowBlank="1" showInputMessage="1" sqref="B24" xr:uid="{5055DA63-4A50-4E01-9C8B-13B92CB9A417}">
      <formula1>$C$34:$C$53</formula1>
    </dataValidation>
    <dataValidation type="list" allowBlank="1" showInputMessage="1" sqref="B29:C30" xr:uid="{E14F2A29-BBA1-4C23-B48B-E4E54B1C84AC}">
      <formula1>$B$34:$B$43</formula1>
    </dataValidation>
    <dataValidation type="list" allowBlank="1" showInputMessage="1" showErrorMessage="1" sqref="B26" xr:uid="{E002402E-C7DD-4B8A-AD83-EFCEA2DBC427}">
      <formula1>"有,無"</formula1>
    </dataValidation>
  </dataValidations>
  <hyperlinks>
    <hyperlink ref="F15" r:id="rId1" xr:uid="{4D532A97-C503-4938-8931-9F8A208D1A6A}"/>
  </hyperlinks>
  <printOptions horizontalCentered="1"/>
  <pageMargins left="0.39370078740157483" right="0.39370078740157483" top="0.74803149606299213" bottom="0.39370078740157483" header="0.31496062992125984" footer="0.31496062992125984"/>
  <pageSetup paperSize="9" scale="8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e-Rad登録</vt:lpstr>
      <vt:lpstr>'e-Rad登録'!Print_Area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　幸太郎</cp:lastModifiedBy>
  <cp:lastPrinted>2023-08-25T01:48:54Z</cp:lastPrinted>
  <dcterms:created xsi:type="dcterms:W3CDTF">2015-06-05T18:17:20Z</dcterms:created>
  <dcterms:modified xsi:type="dcterms:W3CDTF">2023-08-30T04:21:31Z</dcterms:modified>
</cp:coreProperties>
</file>