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workbookPr filterPrivacy="1" showInkAnnotation="0"/>
  <xr:revisionPtr revIDLastSave="0" documentId="13_ncr:1_{3E670991-3488-435E-A337-CA4FF0B226CB}" xr6:coauthVersionLast="47" xr6:coauthVersionMax="47" xr10:uidLastSave="{00000000-0000-0000-0000-000000000000}"/>
  <bookViews>
    <workbookView xWindow="-120" yWindow="-120" windowWidth="29040" windowHeight="15840" firstSheet="1" activeTab="1" xr2:uid="{00000000-000D-0000-FFFF-FFFF00000000}"/>
  </bookViews>
  <sheets>
    <sheet name="Example" sheetId="55" r:id="rId1"/>
    <sheet name="2022.11" sheetId="63" r:id="rId2"/>
    <sheet name="(事務用)2022年度休日一覧(土日除く)" sheetId="6" r:id="rId3"/>
  </sheets>
  <externalReferences>
    <externalReference r:id="rId4"/>
  </externalReferences>
  <definedNames>
    <definedName name="_xlnm.Print_Area" localSheetId="1">'2022.11'!$A$1:$Z$43</definedName>
    <definedName name="_xlnm.Print_Area" localSheetId="0">Example!$A$1:$Z$43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63" l="1"/>
  <c r="AI29" i="63"/>
  <c r="AI28" i="63"/>
  <c r="AI27" i="63"/>
  <c r="AR26" i="63"/>
  <c r="AI26" i="63"/>
  <c r="AR25" i="63"/>
  <c r="AI25" i="63"/>
  <c r="AR24" i="63"/>
  <c r="AI24" i="63"/>
  <c r="AR23" i="63"/>
  <c r="AI23" i="63"/>
  <c r="AR22" i="63"/>
  <c r="AI22" i="63"/>
  <c r="AR21" i="63"/>
  <c r="AI21" i="63"/>
  <c r="AR20" i="63"/>
  <c r="AI20" i="63"/>
  <c r="AR19" i="63"/>
  <c r="AI19" i="63"/>
  <c r="AR18" i="63"/>
  <c r="AI18" i="63"/>
  <c r="AR17" i="63"/>
  <c r="AI17" i="63"/>
  <c r="AR16" i="63"/>
  <c r="AI16" i="63"/>
  <c r="AR15" i="63"/>
  <c r="AI15" i="63"/>
  <c r="AR14" i="63"/>
  <c r="AI14" i="63"/>
  <c r="B14" i="63"/>
  <c r="C14" i="63" s="1"/>
  <c r="B14" i="55"/>
  <c r="C14" i="55" s="1"/>
  <c r="B15" i="55"/>
  <c r="C15" i="55" s="1"/>
  <c r="D15" i="55"/>
  <c r="B15" i="63"/>
  <c r="B16" i="63"/>
  <c r="D16" i="63" s="1"/>
  <c r="J16" i="63" s="1"/>
  <c r="D15" i="63"/>
  <c r="J15" i="63" s="1"/>
  <c r="C15" i="63"/>
  <c r="B17" i="63"/>
  <c r="C17" i="63" s="1"/>
  <c r="D17" i="63"/>
  <c r="G17" i="63" s="1"/>
  <c r="G15" i="63"/>
  <c r="D14" i="63"/>
  <c r="G14" i="63" s="1"/>
  <c r="H15" i="63"/>
  <c r="AF15" i="63" s="1"/>
  <c r="K15" i="63"/>
  <c r="AH15" i="63" s="1"/>
  <c r="E15" i="63"/>
  <c r="K16" i="63"/>
  <c r="AH16" i="63" s="1"/>
  <c r="K17" i="63"/>
  <c r="AH17" i="63" s="1"/>
  <c r="G16" i="63" l="1"/>
  <c r="E14" i="63"/>
  <c r="AE14" i="63" s="1"/>
  <c r="H16" i="63"/>
  <c r="K14" i="63"/>
  <c r="AH14" i="63" s="1"/>
  <c r="E17" i="63"/>
  <c r="AE17" i="63" s="1"/>
  <c r="E16" i="63"/>
  <c r="H14" i="63"/>
  <c r="J14" i="63"/>
  <c r="J17" i="63"/>
  <c r="H17" i="63"/>
  <c r="B18" i="63"/>
  <c r="AE15" i="63"/>
  <c r="AG15" i="63"/>
  <c r="AJ15" i="63" s="1"/>
  <c r="AK15" i="63" s="1"/>
  <c r="AE16" i="63"/>
  <c r="AF16" i="63"/>
  <c r="C18" i="63"/>
  <c r="B19" i="63"/>
  <c r="D18" i="63"/>
  <c r="C16" i="63"/>
  <c r="B16" i="55"/>
  <c r="D14" i="55"/>
  <c r="AF17" i="63" l="1"/>
  <c r="AG17" i="63" s="1"/>
  <c r="AJ17" i="63" s="1"/>
  <c r="AK17" i="63" s="1"/>
  <c r="AF14" i="63"/>
  <c r="AG14" i="63" s="1"/>
  <c r="AJ14" i="63" s="1"/>
  <c r="AK14" i="63" s="1"/>
  <c r="AG16" i="63"/>
  <c r="AJ16" i="63" s="1"/>
  <c r="AK16" i="63" s="1"/>
  <c r="B17" i="55"/>
  <c r="C16" i="55"/>
  <c r="D16" i="55"/>
  <c r="H18" i="63"/>
  <c r="E18" i="63"/>
  <c r="K18" i="63"/>
  <c r="AH18" i="63" s="1"/>
  <c r="J18" i="63"/>
  <c r="G18" i="63"/>
  <c r="D19" i="63"/>
  <c r="B20" i="63"/>
  <c r="C19" i="63"/>
  <c r="AE18" i="63" l="1"/>
  <c r="C20" i="63"/>
  <c r="B21" i="63"/>
  <c r="D20" i="63"/>
  <c r="J19" i="63"/>
  <c r="E19" i="63"/>
  <c r="G19" i="63"/>
  <c r="H19" i="63"/>
  <c r="K19" i="63"/>
  <c r="AH19" i="63" s="1"/>
  <c r="AF18" i="63"/>
  <c r="C17" i="55"/>
  <c r="D17" i="55"/>
  <c r="B18" i="55"/>
  <c r="AG18" i="63" l="1"/>
  <c r="AJ18" i="63" s="1"/>
  <c r="AK18" i="63" s="1"/>
  <c r="AF19" i="63"/>
  <c r="AE19" i="63"/>
  <c r="H20" i="63"/>
  <c r="E20" i="63"/>
  <c r="G20" i="63"/>
  <c r="K20" i="63"/>
  <c r="AH20" i="63" s="1"/>
  <c r="J20" i="63"/>
  <c r="B19" i="55"/>
  <c r="C18" i="55"/>
  <c r="D18" i="55"/>
  <c r="B22" i="63"/>
  <c r="C21" i="63"/>
  <c r="D21" i="63"/>
  <c r="AF20" i="63" l="1"/>
  <c r="AE20" i="63"/>
  <c r="AG19" i="63"/>
  <c r="AJ19" i="63" s="1"/>
  <c r="AK19" i="63" s="1"/>
  <c r="AG20" i="63"/>
  <c r="AJ20" i="63" s="1"/>
  <c r="AK20" i="63" s="1"/>
  <c r="C19" i="55"/>
  <c r="D19" i="55"/>
  <c r="B20" i="55"/>
  <c r="E21" i="63"/>
  <c r="K21" i="63"/>
  <c r="AH21" i="63" s="1"/>
  <c r="G21" i="63"/>
  <c r="H21" i="63"/>
  <c r="J21" i="63"/>
  <c r="C22" i="63"/>
  <c r="B23" i="63"/>
  <c r="D22" i="63"/>
  <c r="AF21" i="63" l="1"/>
  <c r="AE21" i="63"/>
  <c r="AG21" i="63" s="1"/>
  <c r="AJ21" i="63" s="1"/>
  <c r="AK21" i="63" s="1"/>
  <c r="B24" i="63"/>
  <c r="C23" i="63"/>
  <c r="D23" i="63"/>
  <c r="B21" i="55"/>
  <c r="C20" i="55"/>
  <c r="D20" i="55"/>
  <c r="J22" i="63"/>
  <c r="K22" i="63"/>
  <c r="AH22" i="63" s="1"/>
  <c r="E22" i="63"/>
  <c r="H22" i="63"/>
  <c r="G22" i="63"/>
  <c r="AF22" i="63" l="1"/>
  <c r="C21" i="55"/>
  <c r="D21" i="55"/>
  <c r="B22" i="55"/>
  <c r="AE22" i="63"/>
  <c r="G23" i="63"/>
  <c r="E23" i="63"/>
  <c r="J23" i="63"/>
  <c r="K23" i="63"/>
  <c r="AH23" i="63" s="1"/>
  <c r="H23" i="63"/>
  <c r="D24" i="63"/>
  <c r="C24" i="63"/>
  <c r="B25" i="63"/>
  <c r="AF23" i="63" l="1"/>
  <c r="AG22" i="63"/>
  <c r="AJ22" i="63" s="1"/>
  <c r="AK22" i="63" s="1"/>
  <c r="B23" i="55"/>
  <c r="C22" i="55"/>
  <c r="D22" i="55"/>
  <c r="D25" i="63"/>
  <c r="B26" i="63"/>
  <c r="C25" i="63"/>
  <c r="H24" i="63"/>
  <c r="K24" i="63"/>
  <c r="AH24" i="63" s="1"/>
  <c r="E24" i="63"/>
  <c r="J24" i="63"/>
  <c r="G24" i="63"/>
  <c r="AE23" i="63"/>
  <c r="AG23" i="63" l="1"/>
  <c r="AJ23" i="63" s="1"/>
  <c r="AK23" i="63" s="1"/>
  <c r="AF24" i="63"/>
  <c r="H25" i="63"/>
  <c r="K25" i="63"/>
  <c r="AH25" i="63" s="1"/>
  <c r="E25" i="63"/>
  <c r="G25" i="63"/>
  <c r="J25" i="63"/>
  <c r="AE24" i="63"/>
  <c r="D26" i="63"/>
  <c r="B27" i="63"/>
  <c r="C26" i="63"/>
  <c r="C23" i="55"/>
  <c r="D23" i="55"/>
  <c r="B24" i="55"/>
  <c r="AG24" i="63" l="1"/>
  <c r="AJ24" i="63" s="1"/>
  <c r="AK24" i="63" s="1"/>
  <c r="B25" i="55"/>
  <c r="C24" i="55"/>
  <c r="D24" i="55"/>
  <c r="D27" i="63"/>
  <c r="C27" i="63"/>
  <c r="B28" i="63"/>
  <c r="H26" i="63"/>
  <c r="E26" i="63"/>
  <c r="K26" i="63"/>
  <c r="AH26" i="63" s="1"/>
  <c r="J26" i="63"/>
  <c r="G26" i="63"/>
  <c r="AE25" i="63"/>
  <c r="AF25" i="63"/>
  <c r="AF26" i="63" l="1"/>
  <c r="C25" i="55"/>
  <c r="D25" i="55"/>
  <c r="B26" i="55"/>
  <c r="AG25" i="63"/>
  <c r="AJ25" i="63" s="1"/>
  <c r="AK25" i="63" s="1"/>
  <c r="AE26" i="63"/>
  <c r="D28" i="63"/>
  <c r="C28" i="63"/>
  <c r="B29" i="63"/>
  <c r="H27" i="63"/>
  <c r="K27" i="63"/>
  <c r="AH27" i="63" s="1"/>
  <c r="G27" i="63"/>
  <c r="E27" i="63"/>
  <c r="J27" i="63"/>
  <c r="AE27" i="63" l="1"/>
  <c r="AF27" i="63"/>
  <c r="AG26" i="63"/>
  <c r="AJ26" i="63" s="1"/>
  <c r="AK26" i="63" s="1"/>
  <c r="D29" i="63"/>
  <c r="C29" i="63"/>
  <c r="B30" i="63"/>
  <c r="E28" i="63"/>
  <c r="G28" i="63"/>
  <c r="H28" i="63"/>
  <c r="K28" i="63"/>
  <c r="AH28" i="63" s="1"/>
  <c r="J28" i="63"/>
  <c r="AG27" i="63"/>
  <c r="AJ27" i="63" s="1"/>
  <c r="AK27" i="63" s="1"/>
  <c r="B27" i="55"/>
  <c r="C26" i="55"/>
  <c r="D26" i="55"/>
  <c r="AF28" i="63" l="1"/>
  <c r="AE28" i="63"/>
  <c r="N14" i="63"/>
  <c r="D30" i="63"/>
  <c r="C30" i="63"/>
  <c r="G29" i="63"/>
  <c r="H29" i="63"/>
  <c r="K29" i="63"/>
  <c r="AH29" i="63" s="1"/>
  <c r="E29" i="63"/>
  <c r="J29" i="63"/>
  <c r="C27" i="55"/>
  <c r="D27" i="55"/>
  <c r="B28" i="55"/>
  <c r="AG28" i="63" l="1"/>
  <c r="AJ28" i="63" s="1"/>
  <c r="AK28" i="63" s="1"/>
  <c r="B29" i="55"/>
  <c r="C28" i="55"/>
  <c r="D28" i="55"/>
  <c r="AE29" i="63"/>
  <c r="AF29" i="63"/>
  <c r="G30" i="63"/>
  <c r="K30" i="63"/>
  <c r="AH30" i="63" s="1"/>
  <c r="E30" i="63"/>
  <c r="H30" i="63"/>
  <c r="J30" i="63"/>
  <c r="O14" i="63"/>
  <c r="P14" i="63"/>
  <c r="N15" i="63"/>
  <c r="AE30" i="63" l="1"/>
  <c r="AF30" i="63"/>
  <c r="AG30" i="63" s="1"/>
  <c r="AJ30" i="63" s="1"/>
  <c r="AK30" i="63" s="1"/>
  <c r="AG29" i="63"/>
  <c r="AJ29" i="63" s="1"/>
  <c r="AK29" i="63" s="1"/>
  <c r="T14" i="63"/>
  <c r="Q14" i="63"/>
  <c r="W14" i="63"/>
  <c r="AQ14" i="63" s="1"/>
  <c r="S14" i="63"/>
  <c r="V14" i="63"/>
  <c r="P15" i="63"/>
  <c r="O15" i="63"/>
  <c r="N16" i="63"/>
  <c r="C29" i="55"/>
  <c r="D29" i="55"/>
  <c r="B30" i="55"/>
  <c r="C30" i="55" l="1"/>
  <c r="D30" i="55"/>
  <c r="AN14" i="63"/>
  <c r="N17" i="63"/>
  <c r="O16" i="63"/>
  <c r="P16" i="63"/>
  <c r="W15" i="63"/>
  <c r="AQ15" i="63" s="1"/>
  <c r="S15" i="63"/>
  <c r="V15" i="63"/>
  <c r="T15" i="63"/>
  <c r="Q15" i="63"/>
  <c r="AO14" i="63"/>
  <c r="AP14" i="63" s="1"/>
  <c r="AS14" i="63" s="1"/>
  <c r="AT14" i="63" s="1"/>
  <c r="AO15" i="63" l="1"/>
  <c r="V16" i="63"/>
  <c r="W16" i="63"/>
  <c r="AQ16" i="63" s="1"/>
  <c r="S16" i="63"/>
  <c r="Q16" i="63"/>
  <c r="T16" i="63"/>
  <c r="AO16" i="63" s="1"/>
  <c r="P17" i="63"/>
  <c r="O17" i="63"/>
  <c r="N18" i="63"/>
  <c r="AN15" i="63"/>
  <c r="AP15" i="63" l="1"/>
  <c r="AS15" i="63" s="1"/>
  <c r="AT15" i="63" s="1"/>
  <c r="N19" i="63"/>
  <c r="P18" i="63"/>
  <c r="O18" i="63"/>
  <c r="Q17" i="63"/>
  <c r="V17" i="63"/>
  <c r="W17" i="63"/>
  <c r="AQ17" i="63" s="1"/>
  <c r="T17" i="63"/>
  <c r="AO17" i="63" s="1"/>
  <c r="S17" i="63"/>
  <c r="AN16" i="63"/>
  <c r="AP16" i="63" s="1"/>
  <c r="AS16" i="63" s="1"/>
  <c r="AT16" i="63" s="1"/>
  <c r="AN17" i="63" l="1"/>
  <c r="AP17" i="63" s="1"/>
  <c r="AS17" i="63" s="1"/>
  <c r="AT17" i="63" s="1"/>
  <c r="N20" i="63"/>
  <c r="P19" i="63"/>
  <c r="O19" i="63"/>
  <c r="V18" i="63"/>
  <c r="W18" i="63"/>
  <c r="AQ18" i="63" s="1"/>
  <c r="T18" i="63"/>
  <c r="AO18" i="63" s="1"/>
  <c r="Q18" i="63"/>
  <c r="S18" i="63"/>
  <c r="AN18" i="63" l="1"/>
  <c r="AP18" i="63" s="1"/>
  <c r="AS18" i="63" s="1"/>
  <c r="AT18" i="63" s="1"/>
  <c r="T19" i="63"/>
  <c r="Q19" i="63"/>
  <c r="W19" i="63"/>
  <c r="AQ19" i="63" s="1"/>
  <c r="V19" i="63"/>
  <c r="S19" i="63"/>
  <c r="P20" i="63"/>
  <c r="N21" i="63"/>
  <c r="O20" i="63"/>
  <c r="AN19" i="63" l="1"/>
  <c r="AO19" i="63"/>
  <c r="V20" i="63"/>
  <c r="W20" i="63"/>
  <c r="AQ20" i="63" s="1"/>
  <c r="T20" i="63"/>
  <c r="AO20" i="63" s="1"/>
  <c r="Q20" i="63"/>
  <c r="S20" i="63"/>
  <c r="N22" i="63"/>
  <c r="P21" i="63"/>
  <c r="O21" i="63"/>
  <c r="AP19" i="63"/>
  <c r="AS19" i="63" s="1"/>
  <c r="AT19" i="63" s="1"/>
  <c r="O22" i="63" l="1"/>
  <c r="N23" i="63"/>
  <c r="P22" i="63"/>
  <c r="AN20" i="63"/>
  <c r="AP20" i="63" s="1"/>
  <c r="AS20" i="63" s="1"/>
  <c r="AT20" i="63" s="1"/>
  <c r="S21" i="63"/>
  <c r="T21" i="63"/>
  <c r="Q21" i="63"/>
  <c r="AN21" i="63" s="1"/>
  <c r="W21" i="63"/>
  <c r="AQ21" i="63" s="1"/>
  <c r="V21" i="63"/>
  <c r="AO21" i="63" l="1"/>
  <c r="AP21" i="63" s="1"/>
  <c r="P23" i="63"/>
  <c r="N24" i="63"/>
  <c r="O23" i="63"/>
  <c r="AS21" i="63"/>
  <c r="AT21" i="63" s="1"/>
  <c r="S22" i="63"/>
  <c r="Q22" i="63"/>
  <c r="W22" i="63"/>
  <c r="AQ22" i="63" s="1"/>
  <c r="V22" i="63"/>
  <c r="T22" i="63"/>
  <c r="AN22" i="63" l="1"/>
  <c r="AO22" i="63"/>
  <c r="Q23" i="63"/>
  <c r="AN23" i="63" s="1"/>
  <c r="S23" i="63"/>
  <c r="T23" i="63"/>
  <c r="W23" i="63"/>
  <c r="AQ23" i="63" s="1"/>
  <c r="V23" i="63"/>
  <c r="N25" i="63"/>
  <c r="P24" i="63"/>
  <c r="O24" i="63"/>
  <c r="AP22" i="63" l="1"/>
  <c r="AS22" i="63" s="1"/>
  <c r="AT22" i="63" s="1"/>
  <c r="P25" i="63"/>
  <c r="N26" i="63"/>
  <c r="O25" i="63"/>
  <c r="AO23" i="63"/>
  <c r="AP23" i="63" s="1"/>
  <c r="AS23" i="63" s="1"/>
  <c r="AT23" i="63" s="1"/>
  <c r="W24" i="63"/>
  <c r="AQ24" i="63" s="1"/>
  <c r="V24" i="63"/>
  <c r="Q24" i="63"/>
  <c r="S24" i="63"/>
  <c r="T24" i="63"/>
  <c r="AO24" i="63" s="1"/>
  <c r="AN24" i="63" l="1"/>
  <c r="AP24" i="63"/>
  <c r="AS24" i="63" s="1"/>
  <c r="AT24" i="63" s="1"/>
  <c r="O26" i="63"/>
  <c r="P26" i="63"/>
  <c r="S30" i="63"/>
  <c r="Q25" i="63"/>
  <c r="T25" i="63"/>
  <c r="W25" i="63"/>
  <c r="AQ25" i="63" s="1"/>
  <c r="V25" i="63"/>
  <c r="S25" i="63"/>
  <c r="AN25" i="63" l="1"/>
  <c r="AO25" i="63"/>
  <c r="W26" i="63"/>
  <c r="AQ26" i="63" s="1"/>
  <c r="Q26" i="63"/>
  <c r="S26" i="63"/>
  <c r="V26" i="63"/>
  <c r="T26" i="63"/>
  <c r="AP25" i="63" l="1"/>
  <c r="AS25" i="63" s="1"/>
  <c r="AT25" i="63" s="1"/>
  <c r="AO26" i="63"/>
  <c r="AN26" i="63"/>
  <c r="AP26" i="63" l="1"/>
  <c r="AS26" i="63" s="1"/>
  <c r="AT26" i="63" s="1"/>
  <c r="X30" i="63" s="1"/>
  <c r="X31" i="63" s="1"/>
</calcChain>
</file>

<file path=xl/sharedStrings.xml><?xml version="1.0" encoding="utf-8"?>
<sst xmlns="http://schemas.openxmlformats.org/spreadsheetml/2006/main" count="295" uniqueCount="89">
  <si>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</si>
  <si>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</si>
  <si>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</si>
  <si>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</si>
  <si>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</si>
  <si>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</si>
  <si>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</si>
  <si>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</si>
  <si>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</si>
  <si>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</si>
  <si>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</si>
  <si>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</si>
  <si>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</si>
  <si>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</si>
  <si>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</si>
  <si>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</si>
  <si>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</si>
  <si>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</si>
  <si>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</si>
  <si>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</si>
  <si>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</si>
  <si>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</si>
  <si>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</si>
  <si>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</si>
  <si>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</si>
  <si>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</si>
  <si>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</si>
  <si>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</si>
  <si>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</si>
  <si>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</si>
  <si>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</si>
  <si>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</si>
  <si>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</si>
  <si>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</si>
  <si>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</si>
  <si>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</si>
  <si>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</si>
  <si>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</si>
  <si>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</si>
  <si>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</si>
  <si>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</si>
  <si>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</si>
  <si>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</si>
  <si>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</si>
  <si>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</si>
  <si>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</si>
  <si>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</si>
  <si>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</si>
  <si>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</si>
  <si>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</si>
  <si>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</si>
  <si>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</si>
  <si>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</si>
  <si>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</si>
  <si>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</si>
  <si>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</si>
  <si>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</si>
  <si>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</si>
  <si>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</si>
  <si>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</si>
  <si>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</si>
  <si>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</si>
  <si>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</si>
  <si>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</si>
  <si>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</si>
  <si>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</si>
  <si>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</si>
  <si>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</si>
  <si>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</si>
  <si>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</si>
  <si>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</si>
  <si>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</si>
  <si>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</si>
  <si>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</si>
  <si>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</si>
  <si>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</si>
  <si>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sz val="16"/>
        <rFont val="ＭＳ ゴシック"/>
        <family val="3"/>
        <charset val="128"/>
      </rPr>
      <t>１日</t>
    </r>
    <rPh sb="1" eb="2">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</si>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</sst>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49"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79">
    <xf numFmtId="0" fontId="0" fillId="0" borderId="0" xfId="0"/>
    <xf numFmtId="180" fontId="3" fillId="0" borderId="0" xfId="2" applyNumberFormat="1">
      <alignment vertical="center"/>
    </xf>
    <xf numFmtId="0" fontId="3" fillId="0" borderId="0" xfId="2">
      <alignment vertical="center"/>
    </xf>
    <xf numFmtId="0" fontId="3" fillId="0" borderId="0" xfId="2" applyFont="1">
      <alignment vertical="center"/>
    </xf>
    <xf numFmtId="180"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39"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40" fillId="0" borderId="0" xfId="0" applyFont="1" applyBorder="1" applyAlignment="1">
      <alignment vertical="center" wrapText="1"/>
    </xf>
    <xf numFmtId="0" fontId="8" fillId="0" borderId="0" xfId="0" applyFont="1" applyBorder="1" applyAlignment="1">
      <alignment vertical="center"/>
    </xf>
    <xf numFmtId="20" fontId="41" fillId="3" borderId="0" xfId="0" applyNumberFormat="1" applyFont="1" applyFill="1" applyBorder="1" applyAlignment="1">
      <alignment vertical="center" wrapText="1"/>
    </xf>
    <xf numFmtId="0" fontId="42" fillId="4" borderId="0" xfId="0" applyFont="1" applyFill="1" applyBorder="1" applyAlignment="1">
      <alignment horizontal="center" vertical="center" wrapText="1"/>
    </xf>
    <xf numFmtId="178"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41" fillId="0" borderId="0" xfId="0" applyFont="1" applyBorder="1" applyAlignment="1">
      <alignment horizontal="center" vertical="center"/>
    </xf>
    <xf numFmtId="178"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41" fillId="4" borderId="0" xfId="0" applyFont="1" applyFill="1" applyBorder="1" applyAlignment="1">
      <alignment horizontal="center" vertical="center" wrapText="1"/>
    </xf>
    <xf numFmtId="0" fontId="41"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vertical="center"/>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wrapText="1"/>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41"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0" fontId="18"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0" fontId="8" fillId="0" borderId="3" xfId="0" applyFont="1" applyBorder="1" applyAlignment="1">
      <alignment horizontal="left" vertical="center" wrapText="1"/>
    </xf>
    <xf numFmtId="0" fontId="43" fillId="0" borderId="4" xfId="0" applyFont="1" applyFill="1" applyBorder="1" applyAlignment="1" applyProtection="1">
      <alignment horizontal="center" vertical="center" textRotation="255"/>
    </xf>
    <xf numFmtId="0" fontId="43" fillId="0" borderId="5" xfId="0" applyFont="1" applyFill="1" applyBorder="1" applyAlignment="1" applyProtection="1">
      <alignment horizontal="center" vertical="center" textRotation="255"/>
    </xf>
    <xf numFmtId="0" fontId="43" fillId="0" borderId="5" xfId="0" applyFont="1" applyFill="1" applyBorder="1" applyAlignment="1">
      <alignment horizontal="center" vertical="center" textRotation="255"/>
    </xf>
    <xf numFmtId="0" fontId="43" fillId="0" borderId="6" xfId="0" applyFont="1" applyFill="1" applyBorder="1" applyAlignment="1">
      <alignment horizontal="center" vertical="center" textRotation="255"/>
    </xf>
    <xf numFmtId="0" fontId="6" fillId="0" borderId="7" xfId="0"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44" fillId="4" borderId="0" xfId="0" applyFont="1" applyFill="1" applyBorder="1" applyAlignment="1">
      <alignment horizontal="center" vertical="center" wrapText="1"/>
    </xf>
    <xf numFmtId="178"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45" fillId="0" borderId="0" xfId="0" applyFont="1" applyBorder="1" applyAlignment="1">
      <alignment horizontal="center" vertical="center"/>
    </xf>
    <xf numFmtId="178"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Border="1" applyAlignment="1">
      <alignment vertical="center"/>
    </xf>
    <xf numFmtId="0" fontId="14" fillId="0" borderId="0" xfId="0" applyFont="1" applyFill="1" applyBorder="1" applyAlignment="1" applyProtection="1">
      <alignment horizontal="center" vertical="center" wrapText="1"/>
    </xf>
    <xf numFmtId="0" fontId="4" fillId="0" borderId="0" xfId="0" applyFont="1" applyBorder="1" applyAlignment="1">
      <alignment horizontal="right" vertical="center" wrapText="1"/>
    </xf>
    <xf numFmtId="0" fontId="16" fillId="0" borderId="0" xfId="0" applyFont="1" applyBorder="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2" fillId="0" borderId="0" xfId="0" applyFont="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43" fillId="0" borderId="0" xfId="0" applyFont="1" applyFill="1" applyBorder="1" applyAlignment="1">
      <alignment horizontal="center" vertical="center" textRotation="255"/>
    </xf>
    <xf numFmtId="183"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3"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2"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0" borderId="0" xfId="0" applyFont="1" applyAlignment="1">
      <alignment vertical="center" wrapText="1"/>
    </xf>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Border="1" applyAlignment="1">
      <alignment horizontal="center" vertical="center" wrapText="1"/>
    </xf>
    <xf numFmtId="179" fontId="14" fillId="0" borderId="0" xfId="0" applyNumberFormat="1" applyFont="1" applyFill="1" applyBorder="1" applyAlignment="1">
      <alignment horizontal="center" vertical="center" wrapText="1"/>
    </xf>
    <xf numFmtId="176" fontId="14" fillId="0" borderId="2" xfId="0" applyNumberFormat="1" applyFont="1" applyFill="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Border="1" applyAlignment="1">
      <alignment vertical="center" wrapText="1"/>
    </xf>
    <xf numFmtId="184" fontId="14" fillId="0" borderId="13" xfId="0" applyNumberFormat="1" applyFont="1" applyFill="1" applyBorder="1" applyAlignment="1" applyProtection="1">
      <alignment vertical="center"/>
    </xf>
    <xf numFmtId="184" fontId="14" fillId="0" borderId="14" xfId="0" applyNumberFormat="1" applyFont="1" applyFill="1" applyBorder="1" applyAlignment="1" applyProtection="1">
      <alignment horizontal="right" vertical="center"/>
    </xf>
    <xf numFmtId="184" fontId="14" fillId="0" borderId="14" xfId="0" applyNumberFormat="1" applyFont="1" applyFill="1" applyBorder="1" applyAlignment="1">
      <alignment horizontal="right" vertical="center"/>
    </xf>
    <xf numFmtId="184" fontId="14" fillId="0" borderId="15" xfId="0" applyNumberFormat="1" applyFont="1" applyFill="1" applyBorder="1" applyAlignment="1">
      <alignment horizontal="right" vertical="center"/>
    </xf>
    <xf numFmtId="184" fontId="14" fillId="0" borderId="16" xfId="0" applyNumberFormat="1" applyFont="1" applyFill="1" applyBorder="1" applyAlignment="1">
      <alignment horizontal="right" vertical="center"/>
    </xf>
    <xf numFmtId="0" fontId="22" fillId="0" borderId="0" xfId="0" applyFont="1" applyFill="1" applyBorder="1" applyAlignment="1">
      <alignment vertical="center"/>
    </xf>
    <xf numFmtId="183" fontId="24" fillId="0" borderId="0" xfId="0" applyNumberFormat="1" applyFont="1" applyBorder="1" applyAlignment="1">
      <alignment horizontal="center" vertical="center"/>
    </xf>
    <xf numFmtId="0" fontId="27" fillId="0" borderId="17" xfId="0" applyFont="1" applyFill="1" applyBorder="1" applyAlignment="1">
      <alignment horizontal="center" vertical="center" wrapText="1"/>
    </xf>
    <xf numFmtId="0" fontId="21" fillId="0" borderId="0" xfId="0" applyFont="1" applyFill="1" applyBorder="1" applyAlignment="1">
      <alignment horizontal="center" vertical="center" wrapText="1"/>
    </xf>
    <xf numFmtId="182" fontId="27" fillId="0" borderId="17" xfId="0" quotePrefix="1" applyNumberFormat="1" applyFont="1" applyFill="1" applyBorder="1" applyAlignment="1">
      <alignment horizontal="center" vertical="center" wrapText="1"/>
    </xf>
    <xf numFmtId="0" fontId="21" fillId="0" borderId="18" xfId="0" applyFont="1" applyFill="1" applyBorder="1" applyAlignment="1">
      <alignment horizontal="center" vertical="center"/>
    </xf>
    <xf numFmtId="182" fontId="27" fillId="0" borderId="17" xfId="0" applyNumberFormat="1" applyFont="1" applyFill="1" applyBorder="1" applyAlignment="1">
      <alignment horizontal="center" vertical="center" wrapText="1"/>
    </xf>
    <xf numFmtId="20" fontId="21" fillId="0" borderId="0" xfId="0" applyNumberFormat="1" applyFont="1" applyFill="1" applyBorder="1" applyAlignment="1">
      <alignment horizontal="center" vertical="center"/>
    </xf>
    <xf numFmtId="20" fontId="28" fillId="0" borderId="0" xfId="0" applyNumberFormat="1" applyFont="1" applyFill="1" applyBorder="1" applyAlignment="1">
      <alignment horizontal="center" vertical="center"/>
    </xf>
    <xf numFmtId="20" fontId="28" fillId="0" borderId="0" xfId="0" applyNumberFormat="1" applyFont="1" applyFill="1" applyBorder="1" applyAlignment="1">
      <alignment vertical="center"/>
    </xf>
    <xf numFmtId="184" fontId="21" fillId="0" borderId="13" xfId="0" applyNumberFormat="1" applyFont="1" applyFill="1" applyBorder="1" applyAlignment="1" applyProtection="1">
      <alignment vertical="center"/>
    </xf>
    <xf numFmtId="0" fontId="21" fillId="0" borderId="4" xfId="0" applyFont="1" applyFill="1" applyBorder="1" applyAlignment="1" applyProtection="1">
      <alignment horizontal="center" vertical="center"/>
    </xf>
    <xf numFmtId="184" fontId="21" fillId="0" borderId="14" xfId="0" applyNumberFormat="1" applyFont="1" applyFill="1" applyBorder="1" applyAlignment="1" applyProtection="1">
      <alignment horizontal="right" vertical="center"/>
    </xf>
    <xf numFmtId="0" fontId="21" fillId="0" borderId="5" xfId="0" applyFont="1" applyFill="1" applyBorder="1" applyAlignment="1" applyProtection="1">
      <alignment horizontal="center" vertical="center"/>
    </xf>
    <xf numFmtId="184" fontId="21" fillId="0" borderId="14" xfId="0" applyNumberFormat="1" applyFont="1" applyFill="1" applyBorder="1" applyAlignment="1">
      <alignment horizontal="right" vertical="center"/>
    </xf>
    <xf numFmtId="0" fontId="21" fillId="0" borderId="5" xfId="0" applyFont="1" applyFill="1" applyBorder="1" applyAlignment="1">
      <alignment horizontal="center" vertical="center"/>
    </xf>
    <xf numFmtId="184" fontId="21" fillId="0" borderId="15" xfId="0" applyNumberFormat="1" applyFont="1" applyFill="1" applyBorder="1" applyAlignment="1">
      <alignment horizontal="right" vertical="center"/>
    </xf>
    <xf numFmtId="0" fontId="21" fillId="0" borderId="6" xfId="0" applyFont="1" applyFill="1" applyBorder="1" applyAlignment="1">
      <alignment horizontal="center" vertical="center"/>
    </xf>
    <xf numFmtId="184" fontId="21" fillId="0" borderId="16" xfId="0" applyNumberFormat="1" applyFont="1" applyFill="1" applyBorder="1" applyAlignment="1">
      <alignment horizontal="right" vertical="center"/>
    </xf>
    <xf numFmtId="0" fontId="21" fillId="0" borderId="7" xfId="0" applyFont="1" applyFill="1" applyBorder="1" applyAlignment="1">
      <alignment horizontal="center" vertical="center"/>
    </xf>
    <xf numFmtId="184" fontId="21" fillId="0" borderId="13" xfId="0" applyNumberFormat="1" applyFont="1" applyFill="1" applyBorder="1" applyAlignment="1">
      <alignment horizontal="right" vertical="center"/>
    </xf>
    <xf numFmtId="0" fontId="21" fillId="0" borderId="4" xfId="0" applyFont="1" applyFill="1" applyBorder="1" applyAlignment="1">
      <alignment horizontal="center" vertical="center"/>
    </xf>
    <xf numFmtId="0" fontId="26" fillId="0" borderId="5" xfId="0" applyFont="1" applyBorder="1" applyAlignment="1">
      <alignment horizontal="center" vertical="center"/>
    </xf>
    <xf numFmtId="0" fontId="28" fillId="0" borderId="0" xfId="0" applyFont="1" applyBorder="1" applyAlignment="1">
      <alignment horizontal="left" vertical="center" wrapText="1"/>
    </xf>
    <xf numFmtId="0" fontId="26" fillId="0" borderId="0" xfId="0" applyFont="1" applyBorder="1" applyAlignment="1">
      <alignment vertical="center" wrapText="1"/>
    </xf>
    <xf numFmtId="0" fontId="30" fillId="0" borderId="0" xfId="0" applyFont="1" applyBorder="1" applyAlignment="1">
      <alignment horizontal="left" vertical="center"/>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2" fontId="31" fillId="0" borderId="0" xfId="0" applyNumberFormat="1" applyFont="1" applyBorder="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Border="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0" fontId="21" fillId="0" borderId="5" xfId="0" applyFont="1" applyBorder="1" applyAlignment="1">
      <alignment horizontal="center" vertical="center"/>
    </xf>
    <xf numFmtId="183" fontId="27" fillId="0" borderId="30" xfId="0" applyNumberFormat="1" applyFont="1" applyFill="1" applyBorder="1" applyAlignment="1" applyProtection="1">
      <alignment horizontal="center" vertical="center"/>
    </xf>
    <xf numFmtId="20" fontId="27" fillId="0" borderId="31" xfId="0" applyNumberFormat="1" applyFont="1" applyFill="1" applyBorder="1" applyAlignment="1" applyProtection="1">
      <alignment horizontal="center" vertical="center"/>
    </xf>
    <xf numFmtId="181" fontId="27" fillId="0" borderId="3" xfId="0" quotePrefix="1" applyNumberFormat="1" applyFont="1" applyFill="1" applyBorder="1" applyAlignment="1" applyProtection="1">
      <alignment horizontal="center" vertical="center"/>
    </xf>
    <xf numFmtId="183" fontId="27" fillId="0" borderId="32" xfId="0" applyNumberFormat="1" applyFont="1" applyFill="1" applyBorder="1" applyAlignment="1" applyProtection="1">
      <alignment horizontal="center" vertical="center"/>
    </xf>
    <xf numFmtId="182" fontId="27" fillId="0" borderId="33" xfId="0" applyNumberFormat="1" applyFont="1" applyFill="1" applyBorder="1" applyAlignment="1" applyProtection="1">
      <alignment horizontal="center" vertical="center"/>
    </xf>
    <xf numFmtId="0" fontId="21" fillId="0" borderId="34"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183" fontId="27" fillId="0" borderId="19" xfId="0" applyNumberFormat="1" applyFont="1" applyFill="1" applyBorder="1" applyAlignment="1" applyProtection="1">
      <alignment horizontal="center" vertical="center"/>
    </xf>
    <xf numFmtId="20" fontId="27" fillId="0" borderId="20" xfId="0" applyNumberFormat="1" applyFont="1" applyFill="1" applyBorder="1" applyAlignment="1" applyProtection="1">
      <alignment horizontal="center" vertical="center"/>
    </xf>
    <xf numFmtId="182" fontId="27" fillId="0" borderId="35" xfId="0" applyNumberFormat="1" applyFont="1" applyFill="1" applyBorder="1" applyAlignment="1" applyProtection="1">
      <alignment horizontal="center" vertical="center"/>
    </xf>
    <xf numFmtId="182" fontId="27" fillId="0" borderId="36" xfId="0" applyNumberFormat="1" applyFont="1" applyFill="1" applyBorder="1" applyAlignment="1" applyProtection="1">
      <alignment horizontal="center" vertical="center"/>
    </xf>
    <xf numFmtId="0" fontId="21" fillId="0" borderId="6"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182" fontId="27" fillId="0" borderId="0" xfId="0" applyNumberFormat="1" applyFont="1" applyFill="1" applyBorder="1" applyAlignment="1" applyProtection="1">
      <alignment horizontal="center" vertical="center"/>
    </xf>
    <xf numFmtId="183" fontId="27" fillId="0" borderId="37" xfId="0" applyNumberFormat="1" applyFont="1" applyFill="1" applyBorder="1" applyAlignment="1" applyProtection="1">
      <alignment horizontal="center" vertical="center"/>
    </xf>
    <xf numFmtId="20" fontId="27" fillId="0" borderId="38" xfId="0" applyNumberFormat="1" applyFont="1" applyFill="1" applyBorder="1" applyAlignment="1" applyProtection="1">
      <alignment horizontal="center" vertical="center"/>
    </xf>
    <xf numFmtId="0" fontId="21" fillId="0" borderId="21" xfId="0" applyFont="1" applyFill="1" applyBorder="1" applyAlignment="1" applyProtection="1">
      <alignment horizontal="center" vertical="center" wrapText="1"/>
    </xf>
    <xf numFmtId="20" fontId="27" fillId="0" borderId="20" xfId="0" applyNumberFormat="1" applyFont="1" applyFill="1" applyBorder="1" applyAlignment="1">
      <alignment horizontal="center" vertical="center"/>
    </xf>
    <xf numFmtId="183" fontId="27" fillId="0" borderId="27"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83" fontId="46" fillId="0" borderId="19" xfId="0" applyNumberFormat="1" applyFont="1" applyFill="1" applyBorder="1" applyAlignment="1" applyProtection="1">
      <alignment horizontal="center" vertical="center"/>
    </xf>
    <xf numFmtId="182" fontId="46" fillId="0" borderId="36" xfId="0" applyNumberFormat="1" applyFont="1" applyFill="1" applyBorder="1" applyAlignment="1" applyProtection="1">
      <alignment horizontal="center" vertical="center"/>
    </xf>
    <xf numFmtId="183" fontId="46" fillId="0" borderId="37" xfId="0" applyNumberFormat="1" applyFont="1" applyFill="1" applyBorder="1" applyAlignment="1" applyProtection="1">
      <alignment horizontal="center" vertical="center"/>
    </xf>
    <xf numFmtId="182" fontId="46" fillId="0" borderId="35" xfId="0" applyNumberFormat="1" applyFont="1" applyFill="1" applyBorder="1" applyAlignment="1" applyProtection="1">
      <alignment horizontal="center" vertical="center"/>
    </xf>
    <xf numFmtId="183" fontId="46" fillId="0" borderId="27" xfId="0" applyNumberFormat="1" applyFont="1" applyFill="1" applyBorder="1" applyAlignment="1" applyProtection="1">
      <alignment horizontal="center" vertical="center"/>
    </xf>
    <xf numFmtId="0" fontId="21" fillId="0" borderId="5" xfId="0" applyFont="1" applyFill="1" applyBorder="1" applyAlignment="1" applyProtection="1">
      <alignment horizontal="center" vertical="center" wrapText="1"/>
    </xf>
    <xf numFmtId="182" fontId="27" fillId="0" borderId="39" xfId="0" applyNumberFormat="1" applyFont="1" applyFill="1" applyBorder="1" applyAlignment="1" applyProtection="1">
      <alignment horizontal="center" vertical="center"/>
    </xf>
    <xf numFmtId="0" fontId="21" fillId="0" borderId="40" xfId="0" applyFont="1" applyFill="1" applyBorder="1" applyAlignment="1" applyProtection="1">
      <alignment horizontal="center" vertical="center" wrapText="1"/>
    </xf>
    <xf numFmtId="20" fontId="27" fillId="0" borderId="38" xfId="0" applyNumberFormat="1" applyFont="1" applyFill="1" applyBorder="1" applyAlignment="1">
      <alignment horizontal="center" vertical="center"/>
    </xf>
    <xf numFmtId="20" fontId="27" fillId="0" borderId="42" xfId="0" applyNumberFormat="1" applyFont="1" applyFill="1" applyBorder="1" applyAlignment="1">
      <alignment horizontal="center" vertical="center"/>
    </xf>
    <xf numFmtId="20" fontId="27" fillId="0" borderId="43" xfId="0" applyNumberFormat="1" applyFont="1" applyFill="1" applyBorder="1" applyAlignment="1">
      <alignment horizontal="center" vertical="center"/>
    </xf>
    <xf numFmtId="0" fontId="21" fillId="0" borderId="41" xfId="0" applyFont="1" applyFill="1" applyBorder="1" applyAlignment="1" applyProtection="1">
      <alignment horizontal="center" vertical="center" wrapText="1"/>
    </xf>
    <xf numFmtId="183" fontId="27" fillId="0" borderId="24" xfId="0" applyNumberFormat="1" applyFont="1" applyFill="1" applyBorder="1" applyAlignment="1" applyProtection="1">
      <alignment horizontal="center" vertical="center"/>
    </xf>
    <xf numFmtId="20" fontId="27" fillId="0" borderId="25" xfId="0" applyNumberFormat="1" applyFont="1" applyFill="1" applyBorder="1" applyAlignment="1">
      <alignment horizontal="center" vertical="center"/>
    </xf>
    <xf numFmtId="183" fontId="27" fillId="0" borderId="44" xfId="0" applyNumberFormat="1" applyFont="1" applyFill="1" applyBorder="1" applyAlignment="1" applyProtection="1">
      <alignment horizontal="center" vertical="center"/>
    </xf>
    <xf numFmtId="182" fontId="27" fillId="0" borderId="16" xfId="0" applyNumberFormat="1" applyFont="1" applyFill="1" applyBorder="1" applyAlignment="1" applyProtection="1">
      <alignment horizontal="center" vertical="center"/>
    </xf>
    <xf numFmtId="0" fontId="21" fillId="0" borderId="45" xfId="0" applyFont="1" applyFill="1" applyBorder="1" applyAlignment="1" applyProtection="1">
      <alignment horizontal="center" vertical="center" wrapText="1"/>
    </xf>
    <xf numFmtId="183" fontId="27" fillId="0" borderId="30" xfId="0" applyNumberFormat="1" applyFont="1" applyFill="1" applyBorder="1" applyAlignment="1">
      <alignment horizontal="center" vertical="center"/>
    </xf>
    <xf numFmtId="20" fontId="27" fillId="0" borderId="31" xfId="0" applyNumberFormat="1" applyFont="1" applyFill="1" applyBorder="1" applyAlignment="1">
      <alignment horizontal="center" vertical="center"/>
    </xf>
    <xf numFmtId="182" fontId="27" fillId="0" borderId="33" xfId="0" applyNumberFormat="1" applyFont="1" applyFill="1" applyBorder="1" applyAlignment="1">
      <alignment horizontal="center" vertical="center"/>
    </xf>
    <xf numFmtId="182" fontId="27" fillId="0" borderId="46" xfId="0" applyNumberFormat="1" applyFont="1" applyFill="1" applyBorder="1" applyAlignment="1">
      <alignment horizontal="center" vertical="center"/>
    </xf>
    <xf numFmtId="0" fontId="21" fillId="0" borderId="4"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183" fontId="27" fillId="0" borderId="19" xfId="0" applyNumberFormat="1" applyFont="1" applyFill="1" applyBorder="1" applyAlignment="1">
      <alignment horizontal="center" vertical="center"/>
    </xf>
    <xf numFmtId="182" fontId="27" fillId="0" borderId="21" xfId="0" applyNumberFormat="1" applyFont="1" applyFill="1" applyBorder="1" applyAlignment="1">
      <alignment horizontal="center" vertical="center"/>
    </xf>
    <xf numFmtId="182" fontId="27" fillId="0" borderId="48" xfId="0" applyNumberFormat="1" applyFont="1" applyFill="1" applyBorder="1" applyAlignment="1">
      <alignment horizontal="center" vertical="center"/>
    </xf>
    <xf numFmtId="0" fontId="33" fillId="0" borderId="41" xfId="0" applyFont="1" applyFill="1" applyBorder="1" applyAlignment="1" applyProtection="1">
      <alignment horizontal="center" vertical="center" wrapText="1"/>
    </xf>
    <xf numFmtId="0" fontId="27" fillId="0" borderId="41"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183" fontId="27" fillId="0" borderId="24" xfId="0" applyNumberFormat="1" applyFont="1" applyFill="1" applyBorder="1" applyAlignment="1">
      <alignment horizontal="center" vertical="center"/>
    </xf>
    <xf numFmtId="20" fontId="27" fillId="0" borderId="26" xfId="0" applyNumberFormat="1" applyFont="1" applyFill="1" applyBorder="1" applyAlignment="1">
      <alignment horizontal="center" vertical="center"/>
    </xf>
    <xf numFmtId="182" fontId="27" fillId="0" borderId="28" xfId="0" applyNumberFormat="1" applyFont="1" applyFill="1" applyBorder="1" applyAlignment="1">
      <alignment horizontal="center" vertical="center"/>
    </xf>
    <xf numFmtId="183" fontId="27" fillId="0" borderId="24" xfId="0" applyNumberFormat="1" applyFont="1" applyFill="1" applyBorder="1" applyAlignment="1">
      <alignment horizontal="center" vertical="center" wrapText="1"/>
    </xf>
    <xf numFmtId="20" fontId="27" fillId="0" borderId="25" xfId="0" applyNumberFormat="1" applyFont="1" applyFill="1" applyBorder="1" applyAlignment="1">
      <alignment horizontal="center" vertical="center" wrapText="1"/>
    </xf>
    <xf numFmtId="182" fontId="27" fillId="0" borderId="28" xfId="0" applyNumberFormat="1" applyFont="1" applyFill="1" applyBorder="1" applyAlignment="1">
      <alignment horizontal="center" vertical="center" wrapText="1"/>
    </xf>
    <xf numFmtId="0" fontId="37" fillId="0" borderId="0" xfId="0" applyFont="1" applyFill="1" applyBorder="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3" fontId="27" fillId="0" borderId="27" xfId="0" applyNumberFormat="1" applyFont="1" applyFill="1" applyBorder="1" applyAlignment="1">
      <alignment horizontal="center" vertical="center"/>
    </xf>
    <xf numFmtId="182" fontId="27" fillId="0" borderId="10" xfId="0" applyNumberFormat="1" applyFont="1" applyFill="1" applyBorder="1" applyAlignment="1">
      <alignment horizontal="center" vertical="center"/>
    </xf>
    <xf numFmtId="182" fontId="27" fillId="0" borderId="39" xfId="0" applyNumberFormat="1" applyFont="1" applyFill="1" applyBorder="1" applyAlignment="1">
      <alignment horizontal="center" vertical="center"/>
    </xf>
    <xf numFmtId="0" fontId="21" fillId="0" borderId="4" xfId="0" applyNumberFormat="1" applyFont="1" applyFill="1" applyBorder="1" applyAlignment="1" applyProtection="1">
      <alignment horizontal="center" vertical="center"/>
    </xf>
    <xf numFmtId="0" fontId="21" fillId="0" borderId="36" xfId="0" applyNumberFormat="1" applyFont="1" applyFill="1" applyBorder="1" applyAlignment="1" applyProtection="1">
      <alignment horizontal="center" vertical="center"/>
    </xf>
    <xf numFmtId="0" fontId="47" fillId="0" borderId="36" xfId="0" applyNumberFormat="1" applyFont="1" applyFill="1" applyBorder="1" applyAlignment="1" applyProtection="1">
      <alignment horizontal="center" vertical="center"/>
    </xf>
    <xf numFmtId="0" fontId="21" fillId="0" borderId="35" xfId="0" applyNumberFormat="1" applyFont="1" applyFill="1" applyBorder="1" applyAlignment="1" applyProtection="1">
      <alignment horizontal="center" vertical="center"/>
    </xf>
    <xf numFmtId="0" fontId="21" fillId="0" borderId="39"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0" fontId="47" fillId="0" borderId="35" xfId="0" applyNumberFormat="1" applyFont="1" applyFill="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21" fillId="0" borderId="52"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xf>
    <xf numFmtId="0" fontId="21" fillId="0" borderId="53"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wrapText="1"/>
    </xf>
    <xf numFmtId="0" fontId="2" fillId="4"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xf>
    <xf numFmtId="0" fontId="33" fillId="2" borderId="0" xfId="0" applyFont="1" applyFill="1" applyBorder="1" applyAlignment="1">
      <alignment horizontal="left" vertical="center"/>
    </xf>
    <xf numFmtId="0" fontId="2" fillId="0" borderId="5" xfId="0" applyNumberFormat="1"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6" fillId="0" borderId="0" xfId="0" applyFont="1" applyFill="1" applyBorder="1" applyAlignment="1">
      <alignment vertical="center" wrapText="1"/>
    </xf>
    <xf numFmtId="0" fontId="22" fillId="0" borderId="0" xfId="0" applyFont="1" applyFill="1" applyBorder="1" applyAlignment="1">
      <alignment horizontal="left" vertical="center"/>
    </xf>
    <xf numFmtId="0" fontId="27" fillId="0" borderId="49"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56" fontId="0" fillId="0" borderId="0" xfId="0" applyNumberFormat="1"/>
    <xf numFmtId="182" fontId="26" fillId="0" borderId="26" xfId="0" applyNumberFormat="1" applyFont="1" applyBorder="1" applyAlignment="1">
      <alignment horizontal="center" vertical="center"/>
    </xf>
    <xf numFmtId="182" fontId="26" fillId="0" borderId="21" xfId="0" applyNumberFormat="1" applyFont="1" applyBorder="1" applyAlignment="1">
      <alignment horizontal="center" vertical="center"/>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4" xfId="0" applyFont="1" applyFill="1" applyBorder="1" applyAlignment="1" applyProtection="1">
      <alignment horizontal="center" vertical="center" textRotation="255"/>
    </xf>
    <xf numFmtId="0" fontId="6" fillId="0" borderId="4" xfId="0" applyFont="1" applyFill="1" applyBorder="1" applyAlignment="1">
      <alignment horizontal="center" vertical="center" textRotation="255"/>
    </xf>
    <xf numFmtId="0" fontId="6" fillId="0" borderId="5" xfId="0" applyFont="1" applyFill="1" applyBorder="1" applyAlignment="1" applyProtection="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6" fillId="0" borderId="8"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0" fontId="4" fillId="0" borderId="0" xfId="0" applyFont="1" applyBorder="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30" fillId="8" borderId="0" xfId="0" applyFont="1" applyFill="1" applyBorder="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72" xfId="0" applyFont="1" applyBorder="1" applyAlignment="1">
      <alignment horizontal="center" vertical="center"/>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Border="1" applyAlignment="1">
      <alignment horizontal="left" vertical="center" wrapText="1"/>
    </xf>
    <xf numFmtId="0" fontId="21" fillId="0" borderId="60" xfId="0" applyFont="1" applyBorder="1" applyAlignment="1">
      <alignment horizontal="center" vertical="center"/>
    </xf>
    <xf numFmtId="0" fontId="21" fillId="0" borderId="0" xfId="0" applyFont="1" applyFill="1" applyBorder="1" applyAlignment="1">
      <alignment horizontal="right" vertical="center" wrapText="1"/>
    </xf>
    <xf numFmtId="0" fontId="21" fillId="0" borderId="11" xfId="0" applyFont="1" applyFill="1" applyBorder="1" applyAlignment="1">
      <alignment horizontal="right" vertical="center" wrapText="1"/>
    </xf>
    <xf numFmtId="0" fontId="33" fillId="7" borderId="0" xfId="0" applyFont="1" applyFill="1" applyBorder="1" applyAlignment="1">
      <alignment horizontal="left" vertical="top" wrapText="1"/>
    </xf>
    <xf numFmtId="55" fontId="11" fillId="0" borderId="0" xfId="0" applyNumberFormat="1" applyFont="1" applyFill="1" applyBorder="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Border="1" applyAlignment="1">
      <alignment horizontal="center" vertical="center"/>
    </xf>
    <xf numFmtId="0" fontId="33" fillId="0" borderId="0" xfId="0" applyFont="1" applyFill="1" applyBorder="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Border="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Border="1" applyAlignment="1">
      <alignment horizontal="left" vertical="center" wrapText="1"/>
    </xf>
    <xf numFmtId="0" fontId="36" fillId="0" borderId="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NumberFormat="1" applyFont="1" applyFill="1" applyBorder="1" applyAlignment="1">
      <alignment horizontal="center" vertical="center" wrapText="1"/>
    </xf>
    <xf numFmtId="0" fontId="27" fillId="0" borderId="62" xfId="0" applyNumberFormat="1" applyFont="1" applyFill="1" applyBorder="1" applyAlignment="1">
      <alignment horizontal="center" vertical="center" wrapText="1"/>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Border="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9A9ECC7-ED1C-483B-9A03-98584BCB70DE}"/>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34DFCC1B-98DC-418D-A440-F0DC81226CB3}"/>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x14ac:dyDescent="0.15"/>
  <cols>
    <col min="1" max="1" width="3.875" style="6" customWidth="1"/>
    <col min="2" max="2" width="7.2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3" width="9"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x14ac:dyDescent="0.2">
      <c r="B1" s="84"/>
      <c r="C1" s="84"/>
      <c r="D1" s="320"/>
      <c r="E1" s="320"/>
      <c r="F1" s="320"/>
      <c r="G1" s="62"/>
      <c r="H1" s="48"/>
      <c r="I1" s="278" t="s">
        <v>49</v>
      </c>
      <c r="J1" s="125"/>
      <c r="K1" s="125"/>
      <c r="L1" s="125" t="s">
        <v>45</v>
      </c>
      <c r="M1" s="165"/>
      <c r="N1" s="165"/>
      <c r="O1" s="165"/>
      <c r="P1" s="165"/>
      <c r="Q1" s="165"/>
      <c r="R1" s="61"/>
      <c r="S1" s="61"/>
      <c r="T1" s="5"/>
      <c r="U1" s="5"/>
      <c r="V1" s="321">
        <v>43556</v>
      </c>
      <c r="W1" s="322"/>
      <c r="X1" s="322"/>
      <c r="Y1" s="323"/>
      <c r="Z1" s="5"/>
      <c r="AA1" s="5"/>
      <c r="AB1" s="118"/>
    </row>
    <row r="2" spans="1:28" ht="9" customHeight="1" x14ac:dyDescent="0.15">
      <c r="B2" s="324"/>
      <c r="C2" s="324"/>
      <c r="D2" s="324"/>
      <c r="E2" s="324"/>
      <c r="F2" s="324"/>
      <c r="G2" s="324"/>
      <c r="H2" s="324"/>
      <c r="I2" s="324"/>
      <c r="J2" s="324"/>
      <c r="K2" s="324"/>
      <c r="L2" s="324"/>
      <c r="M2" s="324"/>
      <c r="N2" s="324"/>
      <c r="O2" s="324"/>
      <c r="P2" s="324"/>
      <c r="Q2" s="324"/>
      <c r="R2" s="324"/>
      <c r="S2" s="324"/>
      <c r="T2" s="324"/>
      <c r="U2" s="324"/>
      <c r="V2" s="324"/>
      <c r="W2" s="90"/>
      <c r="X2" s="90"/>
      <c r="Y2" s="7"/>
      <c r="Z2" s="7"/>
      <c r="AA2" s="7"/>
      <c r="AB2" s="7"/>
    </row>
    <row r="3" spans="1:28" ht="73.5" customHeight="1" x14ac:dyDescent="0.2">
      <c r="B3" s="325" t="s">
        <v>53</v>
      </c>
      <c r="C3" s="325"/>
      <c r="D3" s="325"/>
      <c r="E3" s="325"/>
      <c r="F3" s="325"/>
      <c r="G3" s="325"/>
      <c r="H3" s="325"/>
      <c r="I3" s="325"/>
      <c r="J3" s="325"/>
      <c r="K3" s="325"/>
      <c r="L3" s="325"/>
      <c r="M3" s="325"/>
      <c r="N3" s="325"/>
      <c r="O3" s="325"/>
      <c r="P3" s="325"/>
      <c r="Q3" s="325"/>
      <c r="R3" s="325"/>
      <c r="S3" s="325"/>
      <c r="T3" s="325"/>
      <c r="U3" s="325"/>
      <c r="V3" s="325"/>
      <c r="W3" s="325"/>
      <c r="X3" s="325"/>
      <c r="Y3" s="325"/>
      <c r="Z3" s="10"/>
      <c r="AA3" s="298"/>
      <c r="AB3" s="298"/>
    </row>
    <row r="4" spans="1:28" ht="29.25" customHeight="1" thickBot="1" x14ac:dyDescent="0.2">
      <c r="B4" s="46"/>
      <c r="C4" s="46"/>
      <c r="D4" s="46"/>
      <c r="E4" s="46"/>
      <c r="F4" s="46"/>
      <c r="G4" s="46"/>
      <c r="H4" s="46"/>
      <c r="I4" s="46"/>
      <c r="J4" s="46"/>
      <c r="K4" s="46"/>
      <c r="L4" s="46"/>
      <c r="M4" s="46"/>
      <c r="N4" s="46"/>
      <c r="O4" s="46"/>
      <c r="P4" s="46"/>
      <c r="Q4" s="46"/>
      <c r="R4" s="46"/>
      <c r="S4" s="46"/>
      <c r="T4" s="46"/>
      <c r="U4" s="46"/>
      <c r="V4" s="46"/>
      <c r="W4" s="46"/>
      <c r="X4" s="46"/>
      <c r="Y4" s="46"/>
      <c r="Z4" s="10"/>
      <c r="AA4" s="7"/>
      <c r="AB4" s="7"/>
    </row>
    <row r="5" spans="1:28" ht="47.25" customHeight="1" thickTop="1" thickBot="1" x14ac:dyDescent="0.2">
      <c r="A5" s="20"/>
      <c r="B5" s="172" t="s">
        <v>46</v>
      </c>
      <c r="C5" s="299" t="s">
        <v>61</v>
      </c>
      <c r="D5" s="300"/>
      <c r="E5" s="300"/>
      <c r="F5" s="300"/>
      <c r="G5" s="300"/>
      <c r="H5" s="300"/>
      <c r="I5" s="300"/>
      <c r="J5" s="301"/>
      <c r="K5" s="126"/>
      <c r="L5" s="173" t="s">
        <v>38</v>
      </c>
      <c r="M5" s="299" t="s">
        <v>62</v>
      </c>
      <c r="N5" s="300"/>
      <c r="O5" s="300"/>
      <c r="P5" s="300"/>
      <c r="Q5" s="301"/>
      <c r="R5" s="166"/>
      <c r="S5" s="173" t="s">
        <v>39</v>
      </c>
      <c r="T5" s="299" t="s">
        <v>63</v>
      </c>
      <c r="U5" s="300"/>
      <c r="V5" s="300"/>
      <c r="W5" s="300"/>
      <c r="X5" s="300"/>
      <c r="Y5" s="301"/>
      <c r="Z5" s="86"/>
      <c r="AA5" s="302"/>
      <c r="AB5" s="302"/>
    </row>
    <row r="6" spans="1:2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row>
    <row r="7" spans="1:28" ht="33" customHeight="1" x14ac:dyDescent="0.15">
      <c r="B7" s="338" t="s">
        <v>56</v>
      </c>
      <c r="C7" s="338"/>
      <c r="D7" s="338"/>
      <c r="E7" s="338"/>
      <c r="F7" s="338"/>
      <c r="G7" s="338"/>
      <c r="H7" s="338"/>
      <c r="I7" s="338"/>
      <c r="J7" s="338"/>
      <c r="K7" s="338"/>
      <c r="L7" s="338"/>
      <c r="M7" s="338"/>
      <c r="N7" s="338"/>
      <c r="O7" s="338"/>
      <c r="P7" s="338"/>
      <c r="Q7" s="338"/>
      <c r="R7" s="338"/>
      <c r="S7" s="338"/>
      <c r="T7" s="338"/>
      <c r="U7" s="338"/>
      <c r="V7" s="338"/>
      <c r="W7" s="338"/>
      <c r="X7" s="338"/>
      <c r="Y7" s="338"/>
      <c r="Z7" s="15"/>
      <c r="AA7" s="58"/>
      <c r="AB7" s="58"/>
    </row>
    <row r="8" spans="1:28" ht="72.75" customHeight="1" thickBot="1" x14ac:dyDescent="0.2">
      <c r="B8" s="319" t="s">
        <v>82</v>
      </c>
      <c r="C8" s="319"/>
      <c r="D8" s="319"/>
      <c r="E8" s="319"/>
      <c r="F8" s="319"/>
      <c r="G8" s="319"/>
      <c r="H8" s="319"/>
      <c r="I8" s="319"/>
      <c r="J8" s="319"/>
      <c r="K8" s="319"/>
      <c r="L8" s="319"/>
      <c r="M8" s="319"/>
      <c r="N8" s="319"/>
      <c r="O8" s="319"/>
      <c r="P8" s="319"/>
      <c r="Q8" s="319"/>
      <c r="R8" s="319"/>
      <c r="S8" s="319"/>
      <c r="T8" s="319"/>
      <c r="U8" s="319"/>
      <c r="V8" s="319"/>
      <c r="W8" s="319"/>
      <c r="X8" s="319"/>
      <c r="Y8" s="319"/>
      <c r="Z8" s="10"/>
      <c r="AA8" s="11"/>
      <c r="AB8" s="12"/>
    </row>
    <row r="9" spans="1:28" ht="29.25" customHeight="1" thickBot="1" x14ac:dyDescent="0.2">
      <c r="B9" s="317" t="s">
        <v>65</v>
      </c>
      <c r="C9" s="317"/>
      <c r="D9" s="317"/>
      <c r="E9" s="317"/>
      <c r="F9" s="317"/>
      <c r="G9" s="317"/>
      <c r="H9" s="317"/>
      <c r="I9" s="317"/>
      <c r="J9" s="317"/>
      <c r="K9" s="317"/>
      <c r="L9" s="317"/>
      <c r="M9" s="317"/>
      <c r="N9" s="317" t="s">
        <v>40</v>
      </c>
      <c r="O9" s="317"/>
      <c r="P9" s="318"/>
      <c r="Q9" s="127">
        <v>9</v>
      </c>
      <c r="R9" s="128" t="s">
        <v>57</v>
      </c>
      <c r="S9" s="129">
        <v>0</v>
      </c>
      <c r="T9" s="128"/>
      <c r="U9" s="339" t="s">
        <v>79</v>
      </c>
      <c r="V9" s="340"/>
      <c r="W9" s="345">
        <v>1</v>
      </c>
      <c r="X9" s="346"/>
      <c r="Y9" s="277" t="s">
        <v>83</v>
      </c>
      <c r="Z9" s="50"/>
      <c r="AA9" s="11"/>
      <c r="AB9" s="12"/>
    </row>
    <row r="10" spans="1:28" ht="29.25" customHeight="1" thickBot="1" x14ac:dyDescent="0.2">
      <c r="B10" s="317"/>
      <c r="C10" s="317"/>
      <c r="D10" s="317"/>
      <c r="E10" s="317"/>
      <c r="F10" s="317"/>
      <c r="G10" s="317"/>
      <c r="H10" s="317"/>
      <c r="I10" s="317"/>
      <c r="J10" s="317"/>
      <c r="K10" s="317"/>
      <c r="L10" s="317"/>
      <c r="M10" s="317"/>
      <c r="N10" s="317" t="s">
        <v>41</v>
      </c>
      <c r="O10" s="317"/>
      <c r="P10" s="318"/>
      <c r="Q10" s="127">
        <v>17</v>
      </c>
      <c r="R10" s="130" t="s">
        <v>55</v>
      </c>
      <c r="S10" s="131">
        <v>30</v>
      </c>
      <c r="T10" s="132"/>
      <c r="U10" s="133"/>
      <c r="V10" s="133"/>
      <c r="W10" s="133"/>
      <c r="X10" s="133"/>
      <c r="Y10" s="134"/>
      <c r="Z10" s="14"/>
      <c r="AA10" s="59"/>
      <c r="AB10" s="12"/>
    </row>
    <row r="11" spans="1:2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15"/>
      <c r="AA11" s="16"/>
      <c r="AB11" s="16"/>
    </row>
    <row r="12" spans="1:28" ht="29.25" customHeight="1" x14ac:dyDescent="0.15">
      <c r="B12" s="326" t="s">
        <v>42</v>
      </c>
      <c r="C12" s="327"/>
      <c r="D12" s="328"/>
      <c r="E12" s="341" t="s">
        <v>52</v>
      </c>
      <c r="F12" s="342"/>
      <c r="G12" s="342"/>
      <c r="H12" s="342"/>
      <c r="I12" s="342"/>
      <c r="J12" s="342"/>
      <c r="K12" s="342"/>
      <c r="L12" s="343" t="s">
        <v>50</v>
      </c>
      <c r="M12" s="332" t="s">
        <v>51</v>
      </c>
      <c r="N12" s="117"/>
      <c r="O12" s="334" t="s">
        <v>64</v>
      </c>
      <c r="P12" s="334"/>
      <c r="Q12" s="334"/>
      <c r="R12" s="334"/>
      <c r="S12" s="334"/>
      <c r="T12" s="334"/>
      <c r="U12" s="334"/>
      <c r="V12" s="334"/>
      <c r="W12" s="334"/>
      <c r="X12" s="334"/>
      <c r="Y12" s="334"/>
      <c r="Z12" s="19"/>
      <c r="AA12" s="69"/>
      <c r="AB12" s="69"/>
    </row>
    <row r="13" spans="1:28" ht="39" customHeight="1" thickBot="1" x14ac:dyDescent="0.2">
      <c r="B13" s="329"/>
      <c r="C13" s="330"/>
      <c r="D13" s="331"/>
      <c r="E13" s="335" t="s">
        <v>40</v>
      </c>
      <c r="F13" s="336"/>
      <c r="G13" s="337"/>
      <c r="H13" s="335" t="s">
        <v>41</v>
      </c>
      <c r="I13" s="336"/>
      <c r="J13" s="337"/>
      <c r="K13" s="170" t="s">
        <v>47</v>
      </c>
      <c r="L13" s="344"/>
      <c r="M13" s="333"/>
      <c r="N13" s="117"/>
      <c r="O13" s="334"/>
      <c r="P13" s="334"/>
      <c r="Q13" s="334"/>
      <c r="R13" s="334"/>
      <c r="S13" s="334"/>
      <c r="T13" s="334"/>
      <c r="U13" s="334"/>
      <c r="V13" s="334"/>
      <c r="W13" s="334"/>
      <c r="X13" s="334"/>
      <c r="Y13" s="334"/>
      <c r="AA13" s="70"/>
      <c r="AB13" s="71"/>
    </row>
    <row r="14" spans="1:28" ht="45" customHeight="1" x14ac:dyDescent="0.15">
      <c r="B14" s="120">
        <f>V1</f>
        <v>43556</v>
      </c>
      <c r="C14" s="136" t="str">
        <f>TEXT(B14,"ddd")</f>
        <v>Mon</v>
      </c>
      <c r="D14" s="64" t="str">
        <f>IF(OR(WEEKDAY(B14)=1,WEEKDAY(B14)=7),"休日",IF(ISNA(VLOOKUP(B14,'(事務用)2022年度休日一覧(土日除く)'!A:B,2,FALSE)),"","休日"))</f>
        <v/>
      </c>
      <c r="E14" s="175">
        <v>9</v>
      </c>
      <c r="F14" s="176" t="s">
        <v>74</v>
      </c>
      <c r="G14" s="177">
        <v>0</v>
      </c>
      <c r="H14" s="178">
        <v>17</v>
      </c>
      <c r="I14" s="176" t="s">
        <v>74</v>
      </c>
      <c r="J14" s="179">
        <v>30</v>
      </c>
      <c r="K14" s="241">
        <v>1</v>
      </c>
      <c r="L14" s="180"/>
      <c r="M14" s="181"/>
      <c r="N14" s="116"/>
      <c r="O14" s="304" t="s">
        <v>66</v>
      </c>
      <c r="P14" s="304"/>
      <c r="Q14" s="304"/>
      <c r="R14" s="304"/>
      <c r="S14" s="304"/>
      <c r="T14" s="304"/>
      <c r="U14" s="304"/>
      <c r="V14" s="304"/>
      <c r="W14" s="304"/>
      <c r="X14" s="304"/>
      <c r="Y14" s="304"/>
      <c r="AA14" s="73"/>
      <c r="AB14" s="73"/>
    </row>
    <row r="15" spans="1:28" ht="45" customHeight="1" x14ac:dyDescent="0.15">
      <c r="B15" s="121">
        <f>B14+1</f>
        <v>43557</v>
      </c>
      <c r="C15" s="138" t="str">
        <f t="shared" ref="C15:C30" si="0">TEXT(B15,"ddd")</f>
        <v>Tue</v>
      </c>
      <c r="D15" s="65" t="str">
        <f>IF(OR(WEEKDAY(B15)=1,WEEKDAY(B15)=7),"休日",IF(ISNA(VLOOKUP(B15,'(事務用)2022年度休日一覧(土日除く)'!A:B,2,FALSE)),"","休日"))</f>
        <v/>
      </c>
      <c r="E15" s="182">
        <v>10</v>
      </c>
      <c r="F15" s="183" t="s">
        <v>74</v>
      </c>
      <c r="G15" s="184">
        <v>0</v>
      </c>
      <c r="H15" s="182">
        <v>19</v>
      </c>
      <c r="I15" s="183" t="s">
        <v>74</v>
      </c>
      <c r="J15" s="185">
        <v>0</v>
      </c>
      <c r="K15" s="242">
        <v>1.5</v>
      </c>
      <c r="L15" s="186"/>
      <c r="M15" s="187"/>
      <c r="N15" s="116"/>
      <c r="O15" s="304"/>
      <c r="P15" s="304"/>
      <c r="Q15" s="304"/>
      <c r="R15" s="304"/>
      <c r="S15" s="304"/>
      <c r="T15" s="304"/>
      <c r="U15" s="304"/>
      <c r="V15" s="304"/>
      <c r="W15" s="304"/>
      <c r="X15" s="304"/>
      <c r="Y15" s="304"/>
      <c r="AA15" s="69"/>
      <c r="AB15" s="69"/>
    </row>
    <row r="16" spans="1:28" ht="45" customHeight="1" x14ac:dyDescent="0.15">
      <c r="B16" s="121">
        <f t="shared" ref="B16:B30" si="1">B15+1</f>
        <v>43558</v>
      </c>
      <c r="C16" s="138" t="str">
        <f t="shared" si="0"/>
        <v>Wed</v>
      </c>
      <c r="D16" s="65" t="str">
        <f>IF(OR(WEEKDAY(B16)=1,WEEKDAY(B16)=7),"休日",IF(ISNA(VLOOKUP(B16,'(事務用)2022年度休日一覧(土日除く)'!A:B,2,FALSE)),"","休日"))</f>
        <v/>
      </c>
      <c r="E16" s="182">
        <v>12</v>
      </c>
      <c r="F16" s="183" t="s">
        <v>74</v>
      </c>
      <c r="G16" s="188">
        <v>0</v>
      </c>
      <c r="H16" s="189">
        <v>16</v>
      </c>
      <c r="I16" s="190" t="s">
        <v>74</v>
      </c>
      <c r="J16" s="185">
        <v>0</v>
      </c>
      <c r="K16" s="242">
        <v>2</v>
      </c>
      <c r="L16" s="186"/>
      <c r="M16" s="191"/>
      <c r="N16" s="116"/>
      <c r="O16" s="303" t="s">
        <v>81</v>
      </c>
      <c r="P16" s="303"/>
      <c r="Q16" s="303"/>
      <c r="R16" s="303"/>
      <c r="S16" s="303"/>
      <c r="T16" s="303"/>
      <c r="U16" s="303"/>
      <c r="V16" s="303"/>
      <c r="W16" s="303"/>
      <c r="X16" s="303"/>
      <c r="Y16" s="303"/>
      <c r="Z16" s="52"/>
      <c r="AA16" s="70"/>
      <c r="AB16" s="71"/>
    </row>
    <row r="17" spans="1:28" ht="45" customHeight="1" x14ac:dyDescent="0.15">
      <c r="B17" s="122">
        <f t="shared" si="1"/>
        <v>43559</v>
      </c>
      <c r="C17" s="140" t="str">
        <f t="shared" si="0"/>
        <v>Thu</v>
      </c>
      <c r="D17" s="66" t="str">
        <f>IF(OR(WEEKDAY(B17)=1,WEEKDAY(B17)=7),"休日",IF(ISNA(VLOOKUP(B17,'(事務用)2022年度休日一覧(土日除く)'!A:B,2,FALSE)),"","休日"))</f>
        <v/>
      </c>
      <c r="E17" s="182">
        <v>9</v>
      </c>
      <c r="F17" s="192" t="s">
        <v>74</v>
      </c>
      <c r="G17" s="184">
        <v>30</v>
      </c>
      <c r="H17" s="193">
        <v>17</v>
      </c>
      <c r="I17" s="192" t="s">
        <v>74</v>
      </c>
      <c r="J17" s="185">
        <v>0</v>
      </c>
      <c r="K17" s="242">
        <v>1</v>
      </c>
      <c r="L17" s="186"/>
      <c r="M17" s="194"/>
      <c r="N17" s="116"/>
      <c r="O17" s="303"/>
      <c r="P17" s="303"/>
      <c r="Q17" s="303"/>
      <c r="R17" s="303"/>
      <c r="S17" s="303"/>
      <c r="T17" s="303"/>
      <c r="U17" s="303"/>
      <c r="V17" s="303"/>
      <c r="W17" s="303"/>
      <c r="X17" s="303"/>
      <c r="Y17" s="303"/>
      <c r="Z17" s="53"/>
      <c r="AA17" s="73"/>
      <c r="AB17" s="73"/>
    </row>
    <row r="18" spans="1:28" ht="45" customHeight="1" x14ac:dyDescent="0.15">
      <c r="B18" s="122">
        <f t="shared" si="1"/>
        <v>43560</v>
      </c>
      <c r="C18" s="140" t="str">
        <f t="shared" si="0"/>
        <v>Fri</v>
      </c>
      <c r="D18" s="66" t="str">
        <f>IF(OR(WEEKDAY(B18)=1,WEEKDAY(B18)=7),"休日",IF(ISNA(VLOOKUP(B18,'(事務用)2022年度休日一覧(土日除く)'!A:B,2,FALSE)),"","休日"))</f>
        <v/>
      </c>
      <c r="E18" s="182">
        <v>9</v>
      </c>
      <c r="F18" s="192" t="s">
        <v>74</v>
      </c>
      <c r="G18" s="188">
        <v>30</v>
      </c>
      <c r="H18" s="182">
        <v>15</v>
      </c>
      <c r="I18" s="192" t="s">
        <v>74</v>
      </c>
      <c r="J18" s="184">
        <v>0</v>
      </c>
      <c r="K18" s="242">
        <v>1</v>
      </c>
      <c r="L18" s="186"/>
      <c r="M18" s="187"/>
      <c r="N18" s="116"/>
      <c r="O18" s="303"/>
      <c r="P18" s="303"/>
      <c r="Q18" s="303"/>
      <c r="R18" s="303"/>
      <c r="S18" s="303"/>
      <c r="T18" s="303"/>
      <c r="U18" s="303"/>
      <c r="V18" s="303"/>
      <c r="W18" s="303"/>
      <c r="X18" s="303"/>
      <c r="Y18" s="303"/>
      <c r="Z18" s="53"/>
      <c r="AA18" s="70"/>
      <c r="AB18" s="71"/>
    </row>
    <row r="19" spans="1:28" ht="45" customHeight="1" x14ac:dyDescent="0.15">
      <c r="B19" s="122">
        <f t="shared" si="1"/>
        <v>43561</v>
      </c>
      <c r="C19" s="140" t="str">
        <f t="shared" si="0"/>
        <v>Sat</v>
      </c>
      <c r="D19" s="66" t="str">
        <f>IF(OR(WEEKDAY(B19)=1,WEEKDAY(B19)=7),"休日",IF(ISNA(VLOOKUP(B19,'(事務用)2022年度休日一覧(土日除く)'!A:B,2,FALSE)),"","休日"))</f>
        <v>休日</v>
      </c>
      <c r="E19" s="195">
        <v>8</v>
      </c>
      <c r="F19" s="192" t="s">
        <v>74</v>
      </c>
      <c r="G19" s="196">
        <v>0</v>
      </c>
      <c r="H19" s="197">
        <v>18</v>
      </c>
      <c r="I19" s="192" t="s">
        <v>74</v>
      </c>
      <c r="J19" s="198">
        <v>0</v>
      </c>
      <c r="K19" s="243">
        <v>4.1666666666666664E-2</v>
      </c>
      <c r="L19" s="186"/>
      <c r="M19" s="187"/>
      <c r="N19" s="116"/>
      <c r="O19" s="303" t="s">
        <v>77</v>
      </c>
      <c r="P19" s="303"/>
      <c r="Q19" s="303"/>
      <c r="R19" s="303"/>
      <c r="S19" s="303"/>
      <c r="T19" s="303"/>
      <c r="U19" s="303"/>
      <c r="V19" s="303"/>
      <c r="W19" s="303"/>
      <c r="X19" s="303"/>
      <c r="Y19" s="303"/>
      <c r="Z19" s="53"/>
      <c r="AA19" s="78"/>
      <c r="AB19" s="78"/>
    </row>
    <row r="20" spans="1:28" ht="45" customHeight="1" x14ac:dyDescent="0.15">
      <c r="B20" s="122">
        <f t="shared" si="1"/>
        <v>43562</v>
      </c>
      <c r="C20" s="140" t="str">
        <f t="shared" si="0"/>
        <v>Sun</v>
      </c>
      <c r="D20" s="66" t="str">
        <f>IF(OR(WEEKDAY(B20)=1,WEEKDAY(B20)=7),"休日",IF(ISNA(VLOOKUP(B20,'(事務用)2022年度休日一覧(土日除く)'!A:B,2,FALSE)),"","休日"))</f>
        <v>休日</v>
      </c>
      <c r="E20" s="195"/>
      <c r="F20" s="192" t="s">
        <v>74</v>
      </c>
      <c r="G20" s="196"/>
      <c r="H20" s="199"/>
      <c r="I20" s="192" t="s">
        <v>74</v>
      </c>
      <c r="J20" s="198"/>
      <c r="K20" s="243"/>
      <c r="L20" s="186"/>
      <c r="M20" s="191"/>
      <c r="N20" s="116"/>
      <c r="O20" s="303"/>
      <c r="P20" s="303"/>
      <c r="Q20" s="303"/>
      <c r="R20" s="303"/>
      <c r="S20" s="303"/>
      <c r="T20" s="303"/>
      <c r="U20" s="303"/>
      <c r="V20" s="303"/>
      <c r="W20" s="303"/>
      <c r="X20" s="303"/>
      <c r="Y20" s="303"/>
      <c r="Z20" s="53"/>
      <c r="AA20" s="78"/>
      <c r="AB20" s="78"/>
    </row>
    <row r="21" spans="1:28" ht="45" customHeight="1" x14ac:dyDescent="0.15">
      <c r="B21" s="122">
        <f t="shared" si="1"/>
        <v>43563</v>
      </c>
      <c r="C21" s="140" t="str">
        <f t="shared" si="0"/>
        <v>Mon</v>
      </c>
      <c r="D21" s="66" t="str">
        <f>IF(OR(WEEKDAY(B21)=1,WEEKDAY(B21)=7),"休日",IF(ISNA(VLOOKUP(B21,'(事務用)2022年度休日一覧(土日除く)'!A:B,2,FALSE)),"","休日"))</f>
        <v/>
      </c>
      <c r="E21" s="182">
        <v>9</v>
      </c>
      <c r="F21" s="192" t="s">
        <v>74</v>
      </c>
      <c r="G21" s="184">
        <v>0</v>
      </c>
      <c r="H21" s="182">
        <v>17</v>
      </c>
      <c r="I21" s="192" t="s">
        <v>74</v>
      </c>
      <c r="J21" s="184">
        <v>0</v>
      </c>
      <c r="K21" s="244">
        <v>1</v>
      </c>
      <c r="L21" s="200"/>
      <c r="M21" s="191"/>
      <c r="N21" s="116"/>
      <c r="O21" s="303"/>
      <c r="P21" s="303"/>
      <c r="Q21" s="303"/>
      <c r="R21" s="303"/>
      <c r="S21" s="303"/>
      <c r="T21" s="303"/>
      <c r="U21" s="303"/>
      <c r="V21" s="303"/>
      <c r="W21" s="303"/>
      <c r="X21" s="303"/>
      <c r="Y21" s="303"/>
      <c r="Z21" s="53"/>
      <c r="AA21" s="74"/>
      <c r="AB21" s="74"/>
    </row>
    <row r="22" spans="1:28" ht="45" customHeight="1" x14ac:dyDescent="0.15">
      <c r="B22" s="122">
        <f t="shared" si="1"/>
        <v>43564</v>
      </c>
      <c r="C22" s="140" t="str">
        <f t="shared" si="0"/>
        <v>Tue</v>
      </c>
      <c r="D22" s="66" t="str">
        <f>IF(OR(WEEKDAY(B22)=1,WEEKDAY(B22)=7),"休日",IF(ISNA(VLOOKUP(B22,'(事務用)2022年度休日一覧(土日除く)'!A:B,2,FALSE)),"","休日"))</f>
        <v/>
      </c>
      <c r="E22" s="182">
        <v>9</v>
      </c>
      <c r="F22" s="192" t="s">
        <v>74</v>
      </c>
      <c r="G22" s="188">
        <v>30</v>
      </c>
      <c r="H22" s="182">
        <v>18</v>
      </c>
      <c r="I22" s="192" t="s">
        <v>74</v>
      </c>
      <c r="J22" s="201">
        <v>30</v>
      </c>
      <c r="K22" s="245">
        <v>1</v>
      </c>
      <c r="L22" s="202"/>
      <c r="M22" s="191"/>
      <c r="N22" s="116"/>
      <c r="O22" s="303" t="s">
        <v>67</v>
      </c>
      <c r="P22" s="303"/>
      <c r="Q22" s="303"/>
      <c r="R22" s="303"/>
      <c r="S22" s="303"/>
      <c r="T22" s="303"/>
      <c r="U22" s="303"/>
      <c r="V22" s="303"/>
      <c r="W22" s="303"/>
      <c r="X22" s="303"/>
      <c r="Y22" s="303"/>
      <c r="Z22" s="53"/>
      <c r="AA22" s="75"/>
      <c r="AB22" s="76"/>
    </row>
    <row r="23" spans="1:28" ht="45" customHeight="1" x14ac:dyDescent="0.15">
      <c r="B23" s="122">
        <f t="shared" si="1"/>
        <v>43565</v>
      </c>
      <c r="C23" s="140" t="str">
        <f t="shared" si="0"/>
        <v>Wed</v>
      </c>
      <c r="D23" s="66" t="str">
        <f>IF(OR(WEEKDAY(B23)=1,WEEKDAY(B23)=7),"休日",IF(ISNA(VLOOKUP(B23,'(事務用)2022年度休日一覧(土日除く)'!A:B,2,FALSE)),"","休日"))</f>
        <v/>
      </c>
      <c r="E23" s="182"/>
      <c r="F23" s="192" t="s">
        <v>74</v>
      </c>
      <c r="G23" s="184"/>
      <c r="H23" s="182"/>
      <c r="I23" s="192" t="s">
        <v>74</v>
      </c>
      <c r="J23" s="185"/>
      <c r="K23" s="242"/>
      <c r="L23" s="200" t="s">
        <v>75</v>
      </c>
      <c r="M23" s="194"/>
      <c r="N23" s="116"/>
      <c r="O23" s="303"/>
      <c r="P23" s="303"/>
      <c r="Q23" s="303"/>
      <c r="R23" s="303"/>
      <c r="S23" s="303"/>
      <c r="T23" s="303"/>
      <c r="U23" s="303"/>
      <c r="V23" s="303"/>
      <c r="W23" s="303"/>
      <c r="X23" s="303"/>
      <c r="Y23" s="303"/>
      <c r="Z23" s="53"/>
      <c r="AA23" s="26"/>
      <c r="AB23" s="27"/>
    </row>
    <row r="24" spans="1:28" ht="45" customHeight="1" x14ac:dyDescent="0.15">
      <c r="B24" s="122">
        <f t="shared" si="1"/>
        <v>43566</v>
      </c>
      <c r="C24" s="140" t="str">
        <f t="shared" si="0"/>
        <v>Thu</v>
      </c>
      <c r="D24" s="66" t="str">
        <f>IF(OR(WEEKDAY(B24)=1,WEEKDAY(B24)=7),"休日",IF(ISNA(VLOOKUP(B24,'(事務用)2022年度休日一覧(土日除く)'!A:B,2,FALSE)),"","休日"))</f>
        <v/>
      </c>
      <c r="E24" s="182">
        <v>10</v>
      </c>
      <c r="F24" s="192" t="s">
        <v>74</v>
      </c>
      <c r="G24" s="188">
        <v>15</v>
      </c>
      <c r="H24" s="189">
        <v>15</v>
      </c>
      <c r="I24" s="192" t="s">
        <v>74</v>
      </c>
      <c r="J24" s="185">
        <v>20</v>
      </c>
      <c r="K24" s="246"/>
      <c r="L24" s="202"/>
      <c r="M24" s="191"/>
      <c r="N24" s="116"/>
      <c r="O24" s="303"/>
      <c r="P24" s="303"/>
      <c r="Q24" s="303"/>
      <c r="R24" s="303"/>
      <c r="S24" s="303"/>
      <c r="T24" s="303"/>
      <c r="U24" s="303"/>
      <c r="V24" s="303"/>
      <c r="W24" s="303"/>
      <c r="X24" s="303"/>
      <c r="Y24" s="303"/>
      <c r="Z24" s="53"/>
      <c r="AA24" s="60"/>
      <c r="AB24" s="27"/>
    </row>
    <row r="25" spans="1:28" ht="45" customHeight="1" x14ac:dyDescent="0.15">
      <c r="B25" s="122">
        <f t="shared" si="1"/>
        <v>43567</v>
      </c>
      <c r="C25" s="140" t="str">
        <f t="shared" si="0"/>
        <v>Fri</v>
      </c>
      <c r="D25" s="66" t="str">
        <f>IF(OR(WEEKDAY(B25)=1,WEEKDAY(B25)=7),"休日",IF(ISNA(VLOOKUP(B25,'(事務用)2022年度休日一覧(土日除く)'!A:B,2,FALSE)),"","休日"))</f>
        <v/>
      </c>
      <c r="E25" s="182">
        <v>11</v>
      </c>
      <c r="F25" s="192" t="s">
        <v>74</v>
      </c>
      <c r="G25" s="185">
        <v>20</v>
      </c>
      <c r="H25" s="193">
        <v>19</v>
      </c>
      <c r="I25" s="203" t="s">
        <v>74</v>
      </c>
      <c r="J25" s="184">
        <v>0</v>
      </c>
      <c r="K25" s="244">
        <v>1</v>
      </c>
      <c r="L25" s="200"/>
      <c r="M25" s="194"/>
      <c r="N25" s="116"/>
      <c r="O25" s="304" t="s">
        <v>68</v>
      </c>
      <c r="P25" s="304"/>
      <c r="Q25" s="304"/>
      <c r="R25" s="304"/>
      <c r="S25" s="304"/>
      <c r="T25" s="304"/>
      <c r="U25" s="304"/>
      <c r="V25" s="304"/>
      <c r="W25" s="304"/>
      <c r="X25" s="304"/>
      <c r="Y25" s="304"/>
      <c r="Z25" s="53"/>
      <c r="AA25" s="26"/>
      <c r="AB25" s="27"/>
    </row>
    <row r="26" spans="1:28" ht="45" customHeight="1" x14ac:dyDescent="0.15">
      <c r="B26" s="122">
        <f t="shared" si="1"/>
        <v>43568</v>
      </c>
      <c r="C26" s="140" t="str">
        <f t="shared" si="0"/>
        <v>Sat</v>
      </c>
      <c r="D26" s="66" t="str">
        <f>IF(OR(WEEKDAY(B26)=1,WEEKDAY(B26)=7),"休日",IF(ISNA(VLOOKUP(B26,'(事務用)2022年度休日一覧(土日除く)'!A:B,2,FALSE)),"","休日"))</f>
        <v>休日</v>
      </c>
      <c r="E26" s="195"/>
      <c r="F26" s="192" t="s">
        <v>74</v>
      </c>
      <c r="G26" s="196"/>
      <c r="H26" s="195"/>
      <c r="I26" s="203" t="s">
        <v>74</v>
      </c>
      <c r="J26" s="196"/>
      <c r="K26" s="243"/>
      <c r="L26" s="200"/>
      <c r="M26" s="187"/>
      <c r="N26" s="116"/>
      <c r="O26" s="304"/>
      <c r="P26" s="304"/>
      <c r="Q26" s="304"/>
      <c r="R26" s="304"/>
      <c r="S26" s="304"/>
      <c r="T26" s="304"/>
      <c r="U26" s="304"/>
      <c r="V26" s="304"/>
      <c r="W26" s="304"/>
      <c r="X26" s="304"/>
      <c r="Y26" s="304"/>
      <c r="Z26" s="53"/>
      <c r="AA26" s="26"/>
      <c r="AB26" s="27"/>
    </row>
    <row r="27" spans="1:28" ht="45" customHeight="1" thickBot="1" x14ac:dyDescent="0.2">
      <c r="B27" s="122">
        <f t="shared" si="1"/>
        <v>43569</v>
      </c>
      <c r="C27" s="140" t="str">
        <f t="shared" si="0"/>
        <v>Sun</v>
      </c>
      <c r="D27" s="66" t="str">
        <f>IF(OR(WEEKDAY(B27)=1,WEEKDAY(B27)=7),"休日",IF(ISNA(VLOOKUP(B27,'(事務用)2022年度休日一覧(土日除く)'!A:B,2,FALSE)),"","休日"))</f>
        <v>休日</v>
      </c>
      <c r="E27" s="195"/>
      <c r="F27" s="192" t="s">
        <v>74</v>
      </c>
      <c r="G27" s="198"/>
      <c r="H27" s="195"/>
      <c r="I27" s="192" t="s">
        <v>74</v>
      </c>
      <c r="J27" s="198"/>
      <c r="K27" s="247"/>
      <c r="L27" s="200"/>
      <c r="M27" s="206"/>
      <c r="N27" s="116"/>
      <c r="O27" s="97"/>
      <c r="P27" s="98"/>
      <c r="Q27" s="99"/>
      <c r="R27" s="100"/>
      <c r="S27" s="96"/>
      <c r="T27" s="102"/>
      <c r="U27" s="103"/>
      <c r="V27" s="104"/>
      <c r="W27" s="115"/>
      <c r="X27" s="88"/>
      <c r="Y27" s="101"/>
      <c r="Z27" s="53"/>
      <c r="AA27" s="29"/>
      <c r="AB27" s="22"/>
    </row>
    <row r="28" spans="1:28" ht="45" customHeight="1" x14ac:dyDescent="0.15">
      <c r="B28" s="122">
        <f t="shared" si="1"/>
        <v>43570</v>
      </c>
      <c r="C28" s="140" t="str">
        <f t="shared" si="0"/>
        <v>Mon</v>
      </c>
      <c r="D28" s="66" t="str">
        <f>IF(OR(WEEKDAY(B28)=1,WEEKDAY(B28)=7),"休日",IF(ISNA(VLOOKUP(B28,'(事務用)2022年度休日一覧(土日除く)'!A:B,2,FALSE)),"","休日"))</f>
        <v/>
      </c>
      <c r="E28" s="182"/>
      <c r="F28" s="192" t="s">
        <v>74</v>
      </c>
      <c r="G28" s="184"/>
      <c r="H28" s="182"/>
      <c r="I28" s="203" t="s">
        <v>74</v>
      </c>
      <c r="J28" s="201"/>
      <c r="K28" s="245"/>
      <c r="L28" s="202"/>
      <c r="M28" s="202" t="s">
        <v>76</v>
      </c>
      <c r="N28" s="305"/>
      <c r="O28" s="306" t="s">
        <v>58</v>
      </c>
      <c r="P28" s="306"/>
      <c r="Q28" s="306"/>
      <c r="R28" s="306"/>
      <c r="S28" s="306"/>
      <c r="T28" s="306"/>
      <c r="U28" s="306"/>
      <c r="V28" s="306"/>
      <c r="W28" s="306"/>
      <c r="X28" s="306"/>
      <c r="Y28" s="306"/>
      <c r="Z28" s="53"/>
      <c r="AA28" s="29"/>
      <c r="AB28" s="30"/>
    </row>
    <row r="29" spans="1:28" ht="45" customHeight="1" x14ac:dyDescent="0.15">
      <c r="B29" s="123">
        <f t="shared" si="1"/>
        <v>43571</v>
      </c>
      <c r="C29" s="142" t="str">
        <f t="shared" si="0"/>
        <v>Tue</v>
      </c>
      <c r="D29" s="67" t="str">
        <f>IF(OR(WEEKDAY(B29)=1,WEEKDAY(B29)=7),"休日",IF(ISNA(VLOOKUP(B29,'(事務用)2022年度休日一覧(土日除く)'!A:B,2,FALSE)),"","休日"))</f>
        <v/>
      </c>
      <c r="E29" s="182">
        <v>9</v>
      </c>
      <c r="F29" s="204" t="s">
        <v>74</v>
      </c>
      <c r="G29" s="184">
        <v>0</v>
      </c>
      <c r="H29" s="182">
        <v>18</v>
      </c>
      <c r="I29" s="205" t="s">
        <v>74</v>
      </c>
      <c r="J29" s="185">
        <v>0</v>
      </c>
      <c r="K29" s="242">
        <v>1</v>
      </c>
      <c r="L29" s="200"/>
      <c r="M29" s="206"/>
      <c r="N29" s="305"/>
      <c r="O29" s="307"/>
      <c r="P29" s="307"/>
      <c r="Q29" s="307"/>
      <c r="R29" s="307"/>
      <c r="S29" s="307"/>
      <c r="T29" s="307"/>
      <c r="U29" s="307"/>
      <c r="V29" s="307"/>
      <c r="W29" s="307"/>
      <c r="X29" s="307"/>
      <c r="Y29" s="307"/>
      <c r="Z29" s="54"/>
      <c r="AA29" s="24"/>
      <c r="AB29" s="29"/>
    </row>
    <row r="30" spans="1:28" ht="45" customHeight="1" thickBot="1" x14ac:dyDescent="0.2">
      <c r="A30" s="108"/>
      <c r="B30" s="124">
        <f t="shared" si="1"/>
        <v>43572</v>
      </c>
      <c r="C30" s="144" t="str">
        <f t="shared" si="0"/>
        <v>Wed</v>
      </c>
      <c r="D30" s="68" t="str">
        <f>IF(OR(WEEKDAY(B30)=1,WEEKDAY(B30)=7),"休日",IF(ISNA(VLOOKUP(B30,'(事務用)2022年度休日一覧(土日除く)'!A:B,2,FALSE)),"","休日"))</f>
        <v/>
      </c>
      <c r="E30" s="207">
        <v>8</v>
      </c>
      <c r="F30" s="208" t="s">
        <v>74</v>
      </c>
      <c r="G30" s="188">
        <v>30</v>
      </c>
      <c r="H30" s="209">
        <v>17</v>
      </c>
      <c r="I30" s="208" t="s">
        <v>74</v>
      </c>
      <c r="J30" s="210">
        <v>0</v>
      </c>
      <c r="K30" s="248">
        <v>1</v>
      </c>
      <c r="L30" s="211"/>
      <c r="M30" s="194"/>
      <c r="N30" s="49"/>
      <c r="O30" s="312" t="s">
        <v>84</v>
      </c>
      <c r="P30" s="313"/>
      <c r="Q30" s="313"/>
      <c r="R30" s="314"/>
      <c r="S30" s="147"/>
      <c r="T30" s="312" t="s">
        <v>85</v>
      </c>
      <c r="U30" s="313"/>
      <c r="V30" s="313"/>
      <c r="W30" s="313"/>
      <c r="X30" s="312"/>
      <c r="Y30" s="314"/>
      <c r="Z30" s="55"/>
      <c r="AA30" s="31"/>
      <c r="AB30" s="21"/>
    </row>
    <row r="31" spans="1:28" ht="45" customHeight="1" x14ac:dyDescent="0.15">
      <c r="B31" s="9"/>
      <c r="C31" s="9"/>
      <c r="D31" s="9"/>
      <c r="E31" s="63"/>
      <c r="F31" s="63"/>
      <c r="G31" s="63"/>
      <c r="H31" s="63"/>
      <c r="I31" s="9"/>
      <c r="J31" s="63"/>
      <c r="K31" s="63"/>
      <c r="L31" s="63"/>
      <c r="M31" s="63"/>
      <c r="N31" s="9"/>
      <c r="O31" s="148"/>
      <c r="P31" s="149"/>
      <c r="Q31" s="149"/>
      <c r="R31" s="149"/>
      <c r="S31" s="148"/>
      <c r="T31" s="312" t="s">
        <v>86</v>
      </c>
      <c r="U31" s="313"/>
      <c r="V31" s="313"/>
      <c r="W31" s="313"/>
      <c r="X31" s="312"/>
      <c r="Y31" s="314"/>
      <c r="Z31" s="56"/>
      <c r="AA31" s="33"/>
      <c r="AB31" s="33"/>
    </row>
    <row r="32" spans="1:2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row>
    <row r="33" spans="2:28" s="41" customFormat="1" ht="33.75" customHeight="1" x14ac:dyDescent="0.15">
      <c r="B33" s="150" t="s">
        <v>59</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row>
    <row r="34" spans="2:28" ht="74.25" customHeight="1" x14ac:dyDescent="0.15">
      <c r="B34" s="315" t="s">
        <v>54</v>
      </c>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10"/>
      <c r="AA34" s="32"/>
      <c r="AB34" s="34"/>
    </row>
    <row r="35" spans="2:28"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row>
    <row r="36" spans="2:28" ht="20.25" customHeight="1" thickBot="1" x14ac:dyDescent="0.2">
      <c r="B36" s="352" t="s">
        <v>69</v>
      </c>
      <c r="C36" s="353"/>
      <c r="D36" s="353"/>
      <c r="E36" s="353"/>
      <c r="F36" s="353"/>
      <c r="G36" s="353"/>
      <c r="H36" s="353"/>
      <c r="I36" s="353"/>
      <c r="J36" s="353"/>
      <c r="K36" s="353"/>
      <c r="L36" s="353"/>
      <c r="M36" s="354"/>
      <c r="N36" s="352" t="s">
        <v>70</v>
      </c>
      <c r="O36" s="353"/>
      <c r="P36" s="353"/>
      <c r="Q36" s="353"/>
      <c r="R36" s="353"/>
      <c r="S36" s="353"/>
      <c r="T36" s="353"/>
      <c r="U36" s="353"/>
      <c r="V36" s="353"/>
      <c r="W36" s="353"/>
      <c r="X36" s="353"/>
      <c r="Y36" s="354"/>
      <c r="Z36" s="33"/>
      <c r="AA36" s="32"/>
      <c r="AB36" s="34"/>
    </row>
    <row r="37" spans="2:28" ht="20.25" customHeight="1" x14ac:dyDescent="0.15">
      <c r="B37" s="316" t="s">
        <v>42</v>
      </c>
      <c r="C37" s="309"/>
      <c r="D37" s="310"/>
      <c r="E37" s="308" t="s">
        <v>40</v>
      </c>
      <c r="F37" s="309"/>
      <c r="G37" s="309"/>
      <c r="H37" s="308" t="s">
        <v>41</v>
      </c>
      <c r="I37" s="309"/>
      <c r="J37" s="310"/>
      <c r="K37" s="308" t="s">
        <v>48</v>
      </c>
      <c r="L37" s="309"/>
      <c r="M37" s="311"/>
      <c r="N37" s="316" t="s">
        <v>42</v>
      </c>
      <c r="O37" s="309"/>
      <c r="P37" s="310"/>
      <c r="Q37" s="308" t="s">
        <v>40</v>
      </c>
      <c r="R37" s="309"/>
      <c r="S37" s="310"/>
      <c r="T37" s="308" t="s">
        <v>41</v>
      </c>
      <c r="U37" s="309"/>
      <c r="V37" s="310"/>
      <c r="W37" s="308" t="s">
        <v>48</v>
      </c>
      <c r="X37" s="309"/>
      <c r="Y37" s="311"/>
      <c r="Z37" s="20"/>
    </row>
    <row r="38" spans="2:28" ht="39.950000000000003" customHeight="1" x14ac:dyDescent="0.15">
      <c r="B38" s="168"/>
      <c r="C38" s="350"/>
      <c r="D38" s="351"/>
      <c r="E38" s="155"/>
      <c r="F38" s="156" t="s">
        <v>60</v>
      </c>
      <c r="G38" s="157"/>
      <c r="H38" s="155"/>
      <c r="I38" s="156" t="s">
        <v>60</v>
      </c>
      <c r="J38" s="158"/>
      <c r="K38" s="347"/>
      <c r="L38" s="348"/>
      <c r="M38" s="349"/>
      <c r="N38" s="168"/>
      <c r="O38" s="350"/>
      <c r="P38" s="351"/>
      <c r="Q38" s="155"/>
      <c r="R38" s="156" t="s">
        <v>60</v>
      </c>
      <c r="S38" s="157"/>
      <c r="T38" s="155"/>
      <c r="U38" s="156" t="s">
        <v>60</v>
      </c>
      <c r="V38" s="158"/>
      <c r="W38" s="347"/>
      <c r="X38" s="348"/>
      <c r="Y38" s="349"/>
      <c r="Z38" s="20"/>
    </row>
    <row r="39" spans="2:28" ht="39.950000000000003" customHeight="1" x14ac:dyDescent="0.15">
      <c r="B39" s="168"/>
      <c r="C39" s="350"/>
      <c r="D39" s="351"/>
      <c r="E39" s="155"/>
      <c r="F39" s="156" t="s">
        <v>60</v>
      </c>
      <c r="G39" s="157"/>
      <c r="H39" s="155"/>
      <c r="I39" s="156" t="s">
        <v>60</v>
      </c>
      <c r="J39" s="158"/>
      <c r="K39" s="347"/>
      <c r="L39" s="348"/>
      <c r="M39" s="349"/>
      <c r="N39" s="168"/>
      <c r="O39" s="350"/>
      <c r="P39" s="351"/>
      <c r="Q39" s="155"/>
      <c r="R39" s="156" t="s">
        <v>60</v>
      </c>
      <c r="S39" s="157"/>
      <c r="T39" s="155"/>
      <c r="U39" s="156" t="s">
        <v>60</v>
      </c>
      <c r="V39" s="158"/>
      <c r="W39" s="347"/>
      <c r="X39" s="348"/>
      <c r="Y39" s="349"/>
      <c r="Z39" s="20"/>
    </row>
    <row r="40" spans="2:28" ht="39.950000000000003" customHeight="1" x14ac:dyDescent="0.15">
      <c r="B40" s="168"/>
      <c r="C40" s="350"/>
      <c r="D40" s="351"/>
      <c r="E40" s="155"/>
      <c r="F40" s="156" t="s">
        <v>60</v>
      </c>
      <c r="G40" s="157"/>
      <c r="H40" s="155"/>
      <c r="I40" s="156" t="s">
        <v>60</v>
      </c>
      <c r="J40" s="158"/>
      <c r="K40" s="347"/>
      <c r="L40" s="348"/>
      <c r="M40" s="349"/>
      <c r="N40" s="168"/>
      <c r="O40" s="350"/>
      <c r="P40" s="351"/>
      <c r="Q40" s="155"/>
      <c r="R40" s="156" t="s">
        <v>60</v>
      </c>
      <c r="S40" s="157"/>
      <c r="T40" s="155"/>
      <c r="U40" s="156" t="s">
        <v>60</v>
      </c>
      <c r="V40" s="158"/>
      <c r="W40" s="347"/>
      <c r="X40" s="348"/>
      <c r="Y40" s="349"/>
      <c r="Z40" s="20"/>
    </row>
    <row r="41" spans="2:28" ht="39.950000000000003" customHeight="1" x14ac:dyDescent="0.15">
      <c r="B41" s="168"/>
      <c r="C41" s="350"/>
      <c r="D41" s="351"/>
      <c r="E41" s="155"/>
      <c r="F41" s="156" t="s">
        <v>60</v>
      </c>
      <c r="G41" s="157"/>
      <c r="H41" s="155"/>
      <c r="I41" s="156" t="s">
        <v>60</v>
      </c>
      <c r="J41" s="158"/>
      <c r="K41" s="347"/>
      <c r="L41" s="348"/>
      <c r="M41" s="349"/>
      <c r="N41" s="168"/>
      <c r="O41" s="350"/>
      <c r="P41" s="351"/>
      <c r="Q41" s="155"/>
      <c r="R41" s="156" t="s">
        <v>60</v>
      </c>
      <c r="S41" s="157"/>
      <c r="T41" s="155"/>
      <c r="U41" s="156" t="s">
        <v>60</v>
      </c>
      <c r="V41" s="158"/>
      <c r="W41" s="347"/>
      <c r="X41" s="348"/>
      <c r="Y41" s="349"/>
      <c r="Z41" s="20"/>
    </row>
    <row r="42" spans="2:28" ht="39.950000000000003" customHeight="1" thickBot="1" x14ac:dyDescent="0.2">
      <c r="B42" s="169"/>
      <c r="C42" s="358"/>
      <c r="D42" s="359"/>
      <c r="E42" s="160"/>
      <c r="F42" s="161" t="s">
        <v>60</v>
      </c>
      <c r="G42" s="162"/>
      <c r="H42" s="160"/>
      <c r="I42" s="161" t="s">
        <v>60</v>
      </c>
      <c r="J42" s="164"/>
      <c r="K42" s="355"/>
      <c r="L42" s="356"/>
      <c r="M42" s="357"/>
      <c r="N42" s="169"/>
      <c r="O42" s="358"/>
      <c r="P42" s="359"/>
      <c r="Q42" s="163"/>
      <c r="R42" s="161" t="s">
        <v>60</v>
      </c>
      <c r="S42" s="162"/>
      <c r="T42" s="163"/>
      <c r="U42" s="161" t="s">
        <v>60</v>
      </c>
      <c r="V42" s="164"/>
      <c r="W42" s="355"/>
      <c r="X42" s="356"/>
      <c r="Y42" s="357"/>
      <c r="Z42" s="20"/>
    </row>
    <row r="43" spans="2:28" ht="24" customHeight="1" x14ac:dyDescent="0.15">
      <c r="B43" s="57"/>
      <c r="C43" s="26"/>
      <c r="D43" s="26"/>
      <c r="E43" s="26"/>
      <c r="F43" s="26"/>
      <c r="G43" s="26"/>
      <c r="H43" s="26"/>
      <c r="I43" s="26"/>
      <c r="J43" s="26"/>
      <c r="K43" s="26"/>
      <c r="L43" s="26"/>
      <c r="M43" s="26"/>
      <c r="N43" s="26"/>
      <c r="O43" s="26"/>
      <c r="P43" s="26"/>
      <c r="Q43" s="92"/>
      <c r="R43" s="26"/>
      <c r="S43" s="26"/>
      <c r="T43" s="92"/>
      <c r="U43" s="26"/>
      <c r="V43" s="26"/>
      <c r="W43" s="26"/>
      <c r="X43" s="26"/>
      <c r="Y43" s="26"/>
      <c r="Z43" s="33"/>
      <c r="AA43" s="33"/>
      <c r="AB43" s="34"/>
    </row>
    <row r="44" spans="2:28"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x14ac:dyDescent="0.15">
      <c r="B45" s="44"/>
      <c r="AA45" s="33"/>
      <c r="AB45" s="34"/>
    </row>
    <row r="46" spans="2:28"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row>
    <row r="49" spans="2:28"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x14ac:dyDescent="0.15">
      <c r="AA50" s="36"/>
      <c r="AB50" s="36"/>
    </row>
    <row r="51" spans="2:28" ht="12" customHeight="1" x14ac:dyDescent="0.15">
      <c r="AA51" s="35"/>
      <c r="AB51" s="35"/>
    </row>
  </sheetData>
  <mergeCells count="66">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 ref="K39:M39"/>
    <mergeCell ref="O39:P39"/>
    <mergeCell ref="W39:Y39"/>
    <mergeCell ref="B36:M36"/>
    <mergeCell ref="N36:Y36"/>
    <mergeCell ref="E37:G37"/>
    <mergeCell ref="O38:P38"/>
    <mergeCell ref="H37:J37"/>
    <mergeCell ref="W38:Y38"/>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N10:P10"/>
    <mergeCell ref="B8:Y8"/>
    <mergeCell ref="O14:Y15"/>
    <mergeCell ref="O16:Y18"/>
    <mergeCell ref="O19:Y21"/>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AA3:AB3"/>
    <mergeCell ref="C5:J5"/>
    <mergeCell ref="M5:Q5"/>
    <mergeCell ref="T5:Y5"/>
    <mergeCell ref="AA5:AB5"/>
  </mergeCells>
  <phoneticPr fontId="1"/>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1"/>
  <sheetViews>
    <sheetView tabSelected="1" view="pageBreakPreview" zoomScale="70" zoomScaleNormal="100" zoomScaleSheetLayoutView="70" workbookViewId="0">
      <selection activeCell="T5" sqref="T5:Y5"/>
    </sheetView>
  </sheetViews>
  <sheetFormatPr defaultRowHeight="30.75" x14ac:dyDescent="0.15"/>
  <cols>
    <col min="1" max="1" width="3.875" style="6" customWidth="1"/>
    <col min="2" max="2" width="7.87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375" style="6" customWidth="1"/>
    <col min="13" max="13" width="9" style="6" customWidth="1"/>
    <col min="14" max="14" width="7.875" style="6" customWidth="1"/>
    <col min="15" max="15" width="5.875" style="6" customWidth="1"/>
    <col min="16" max="16" width="4.5" style="6" customWidth="1"/>
    <col min="17" max="17" width="8.875" style="6" customWidth="1"/>
    <col min="18" max="18" width="6.375" style="6" customWidth="1"/>
    <col min="19" max="20" width="8.875" style="6" customWidth="1"/>
    <col min="21" max="21" width="5" style="6" customWidth="1"/>
    <col min="22" max="22" width="8.875" style="6" customWidth="1"/>
    <col min="23" max="23" width="9.625" style="6" customWidth="1"/>
    <col min="24" max="24" width="8.375" style="6" customWidth="1"/>
    <col min="25" max="25" width="9"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x14ac:dyDescent="0.2">
      <c r="B1" s="84"/>
      <c r="C1" s="84"/>
      <c r="D1" s="320"/>
      <c r="E1" s="320"/>
      <c r="F1" s="320"/>
      <c r="G1" s="284"/>
      <c r="H1" s="48"/>
      <c r="I1" s="48"/>
      <c r="J1" s="48"/>
      <c r="K1" s="48"/>
      <c r="L1" s="230" t="s">
        <v>45</v>
      </c>
      <c r="M1" s="85"/>
      <c r="N1" s="85"/>
      <c r="O1" s="85"/>
      <c r="P1" s="85"/>
      <c r="Q1" s="85"/>
      <c r="R1" s="61"/>
      <c r="S1" s="61"/>
      <c r="T1" s="5"/>
      <c r="U1" s="5"/>
      <c r="V1" s="374">
        <v>44866</v>
      </c>
      <c r="W1" s="375"/>
      <c r="X1" s="375"/>
      <c r="Y1" s="376"/>
      <c r="Z1" s="5"/>
      <c r="AA1" s="5"/>
      <c r="AB1" s="377"/>
      <c r="AC1" s="377"/>
      <c r="AD1" s="377"/>
      <c r="AE1" s="377"/>
      <c r="AF1" s="377"/>
      <c r="AG1" s="377"/>
      <c r="AH1" s="377"/>
      <c r="AI1" s="377"/>
      <c r="AJ1" s="377"/>
      <c r="AK1" s="377"/>
      <c r="AL1" s="377"/>
      <c r="AM1" s="377"/>
      <c r="AN1" s="377"/>
      <c r="AO1" s="377"/>
      <c r="AP1" s="377"/>
      <c r="AQ1" s="377"/>
      <c r="AR1" s="377"/>
      <c r="AS1" s="377"/>
      <c r="AT1" s="377"/>
      <c r="AU1" s="377"/>
      <c r="AV1" s="377"/>
    </row>
    <row r="2" spans="1:48" ht="9" customHeight="1" x14ac:dyDescent="0.3">
      <c r="B2" s="324"/>
      <c r="C2" s="324"/>
      <c r="D2" s="324"/>
      <c r="E2" s="324"/>
      <c r="F2" s="324"/>
      <c r="G2" s="324"/>
      <c r="H2" s="324"/>
      <c r="I2" s="324"/>
      <c r="J2" s="324"/>
      <c r="K2" s="324"/>
      <c r="L2" s="324"/>
      <c r="M2" s="324"/>
      <c r="N2" s="324"/>
      <c r="O2" s="324"/>
      <c r="P2" s="324"/>
      <c r="Q2" s="324"/>
      <c r="R2" s="324"/>
      <c r="S2" s="324"/>
      <c r="T2" s="324"/>
      <c r="U2" s="324"/>
      <c r="V2" s="324"/>
      <c r="W2" s="285"/>
      <c r="X2" s="285"/>
      <c r="Y2" s="7"/>
      <c r="Z2" s="7"/>
      <c r="AA2" s="7"/>
      <c r="AB2" s="7"/>
      <c r="AC2" s="7"/>
      <c r="AD2" s="8"/>
      <c r="AE2" s="7"/>
      <c r="AF2" s="7"/>
      <c r="AG2" s="7"/>
      <c r="AH2" s="7"/>
      <c r="AI2" s="7"/>
      <c r="AJ2" s="7"/>
      <c r="AK2" s="7"/>
      <c r="AL2" s="7"/>
      <c r="AM2" s="7"/>
    </row>
    <row r="3" spans="1:48" ht="73.5" customHeight="1" x14ac:dyDescent="0.2">
      <c r="B3" s="325" t="s">
        <v>53</v>
      </c>
      <c r="C3" s="325"/>
      <c r="D3" s="325"/>
      <c r="E3" s="325"/>
      <c r="F3" s="325"/>
      <c r="G3" s="325"/>
      <c r="H3" s="325"/>
      <c r="I3" s="325"/>
      <c r="J3" s="325"/>
      <c r="K3" s="325"/>
      <c r="L3" s="325"/>
      <c r="M3" s="325"/>
      <c r="N3" s="325"/>
      <c r="O3" s="325"/>
      <c r="P3" s="325"/>
      <c r="Q3" s="325"/>
      <c r="R3" s="325"/>
      <c r="S3" s="325"/>
      <c r="T3" s="325"/>
      <c r="U3" s="325"/>
      <c r="V3" s="325"/>
      <c r="W3" s="325"/>
      <c r="X3" s="325"/>
      <c r="Y3" s="325"/>
      <c r="Z3" s="10"/>
      <c r="AA3" s="298"/>
      <c r="AB3" s="298"/>
      <c r="AC3" s="298"/>
      <c r="AD3" s="298"/>
      <c r="AE3" s="298"/>
      <c r="AF3" s="298"/>
      <c r="AG3" s="298"/>
      <c r="AH3" s="298"/>
      <c r="AI3" s="298"/>
      <c r="AJ3" s="298"/>
      <c r="AK3" s="298"/>
      <c r="AL3" s="298"/>
      <c r="AM3" s="298"/>
      <c r="AN3" s="298"/>
      <c r="AO3" s="298"/>
      <c r="AP3" s="298"/>
      <c r="AQ3" s="298"/>
      <c r="AR3" s="298"/>
      <c r="AS3" s="298"/>
      <c r="AT3" s="298"/>
      <c r="AU3" s="298"/>
      <c r="AV3" s="298"/>
    </row>
    <row r="4" spans="1:48" ht="29.25" customHeight="1" thickBot="1" x14ac:dyDescent="0.35">
      <c r="B4" s="46"/>
      <c r="C4" s="46"/>
      <c r="D4" s="46"/>
      <c r="E4" s="46"/>
      <c r="F4" s="46"/>
      <c r="G4" s="46"/>
      <c r="H4" s="46"/>
      <c r="I4" s="46"/>
      <c r="J4" s="46"/>
      <c r="K4" s="46"/>
      <c r="L4" s="46"/>
      <c r="M4" s="46"/>
      <c r="N4" s="46"/>
      <c r="O4" s="46"/>
      <c r="P4" s="46"/>
      <c r="Q4" s="46"/>
      <c r="R4" s="46"/>
      <c r="S4" s="46"/>
      <c r="T4" s="46"/>
      <c r="U4" s="46"/>
      <c r="V4" s="46"/>
      <c r="W4" s="46"/>
      <c r="X4" s="46"/>
      <c r="Y4" s="46"/>
      <c r="Z4" s="10"/>
      <c r="AA4" s="7"/>
      <c r="AB4" s="7"/>
      <c r="AC4" s="7"/>
      <c r="AD4" s="8"/>
      <c r="AE4" s="7"/>
      <c r="AF4" s="7"/>
      <c r="AG4" s="7"/>
      <c r="AH4" s="7"/>
      <c r="AI4" s="7"/>
      <c r="AJ4" s="7"/>
      <c r="AK4" s="7"/>
      <c r="AL4" s="7"/>
      <c r="AM4" s="7"/>
    </row>
    <row r="5" spans="1:48" ht="47.25" customHeight="1" thickTop="1" thickBot="1" x14ac:dyDescent="0.2">
      <c r="A5" s="119"/>
      <c r="B5" s="172" t="s">
        <v>46</v>
      </c>
      <c r="C5" s="299"/>
      <c r="D5" s="300"/>
      <c r="E5" s="300"/>
      <c r="F5" s="300"/>
      <c r="G5" s="300"/>
      <c r="H5" s="300"/>
      <c r="I5" s="300"/>
      <c r="J5" s="301"/>
      <c r="K5" s="126"/>
      <c r="L5" s="173" t="s">
        <v>38</v>
      </c>
      <c r="M5" s="299"/>
      <c r="N5" s="300"/>
      <c r="O5" s="300"/>
      <c r="P5" s="300"/>
      <c r="Q5" s="301"/>
      <c r="R5" s="113"/>
      <c r="S5" s="173" t="s">
        <v>39</v>
      </c>
      <c r="T5" s="299"/>
      <c r="U5" s="300"/>
      <c r="V5" s="300"/>
      <c r="W5" s="300"/>
      <c r="X5" s="300"/>
      <c r="Y5" s="301"/>
      <c r="Z5" s="86"/>
      <c r="AA5" s="302"/>
      <c r="AB5" s="302"/>
      <c r="AC5" s="302"/>
      <c r="AD5" s="302"/>
      <c r="AE5" s="302"/>
      <c r="AF5" s="302"/>
      <c r="AG5" s="302"/>
      <c r="AH5" s="302"/>
      <c r="AI5" s="302"/>
      <c r="AJ5" s="302"/>
      <c r="AK5" s="302"/>
      <c r="AL5" s="302"/>
      <c r="AM5" s="302"/>
      <c r="AN5" s="302"/>
      <c r="AO5" s="302"/>
      <c r="AP5" s="302"/>
      <c r="AQ5" s="302"/>
      <c r="AR5" s="302"/>
      <c r="AS5" s="302"/>
      <c r="AT5" s="302"/>
    </row>
    <row r="6" spans="1:4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c r="AC6" s="12"/>
      <c r="AD6" s="105"/>
      <c r="AE6" s="105"/>
      <c r="AF6" s="12"/>
      <c r="AG6" s="12"/>
      <c r="AH6" s="12"/>
      <c r="AI6" s="12"/>
      <c r="AJ6" s="12"/>
      <c r="AK6" s="12"/>
      <c r="AL6" s="12"/>
      <c r="AM6" s="12"/>
      <c r="AN6" s="13"/>
    </row>
    <row r="7" spans="1:48" ht="33" customHeight="1" x14ac:dyDescent="0.15">
      <c r="B7" s="378" t="s">
        <v>88</v>
      </c>
      <c r="C7" s="378"/>
      <c r="D7" s="378"/>
      <c r="E7" s="378"/>
      <c r="F7" s="378"/>
      <c r="G7" s="378"/>
      <c r="H7" s="378"/>
      <c r="I7" s="378"/>
      <c r="J7" s="378"/>
      <c r="K7" s="378"/>
      <c r="L7" s="378"/>
      <c r="M7" s="378"/>
      <c r="N7" s="378"/>
      <c r="O7" s="378"/>
      <c r="P7" s="378"/>
      <c r="Q7" s="378"/>
      <c r="R7" s="378"/>
      <c r="S7" s="378"/>
      <c r="T7" s="378"/>
      <c r="U7" s="378"/>
      <c r="V7" s="378"/>
      <c r="W7" s="378"/>
      <c r="X7" s="378"/>
      <c r="Y7" s="378"/>
      <c r="Z7" s="286"/>
      <c r="AA7" s="58"/>
      <c r="AB7" s="58"/>
      <c r="AC7" s="12"/>
      <c r="AD7" s="105"/>
      <c r="AE7" s="105"/>
      <c r="AF7" s="12"/>
      <c r="AG7" s="12"/>
      <c r="AH7" s="12"/>
      <c r="AI7" s="12"/>
      <c r="AJ7" s="12"/>
      <c r="AK7" s="12"/>
      <c r="AL7" s="12"/>
      <c r="AM7" s="12"/>
      <c r="AN7" s="13"/>
    </row>
    <row r="8" spans="1:48" ht="73.5" customHeight="1" thickBot="1" x14ac:dyDescent="0.2">
      <c r="B8" s="319" t="s">
        <v>82</v>
      </c>
      <c r="C8" s="319"/>
      <c r="D8" s="319"/>
      <c r="E8" s="319"/>
      <c r="F8" s="319"/>
      <c r="G8" s="319"/>
      <c r="H8" s="319"/>
      <c r="I8" s="319"/>
      <c r="J8" s="319"/>
      <c r="K8" s="319"/>
      <c r="L8" s="319"/>
      <c r="M8" s="319"/>
      <c r="N8" s="319"/>
      <c r="O8" s="319"/>
      <c r="P8" s="319"/>
      <c r="Q8" s="319"/>
      <c r="R8" s="319"/>
      <c r="S8" s="319"/>
      <c r="T8" s="319"/>
      <c r="U8" s="319"/>
      <c r="V8" s="319"/>
      <c r="W8" s="319"/>
      <c r="X8" s="319"/>
      <c r="Y8" s="319"/>
      <c r="Z8" s="10"/>
      <c r="AA8" s="11"/>
      <c r="AB8" s="12"/>
      <c r="AC8" s="12"/>
      <c r="AD8" s="105"/>
      <c r="AE8" s="105"/>
      <c r="AF8" s="12"/>
      <c r="AG8" s="12"/>
      <c r="AH8" s="12"/>
      <c r="AI8" s="12"/>
      <c r="AJ8" s="12"/>
      <c r="AK8" s="12"/>
      <c r="AL8" s="12"/>
      <c r="AM8" s="12"/>
      <c r="AN8" s="13"/>
    </row>
    <row r="9" spans="1:48" ht="29.25" customHeight="1" thickBot="1" x14ac:dyDescent="0.2">
      <c r="B9" s="317" t="s">
        <v>71</v>
      </c>
      <c r="C9" s="317"/>
      <c r="D9" s="317"/>
      <c r="E9" s="317"/>
      <c r="F9" s="317"/>
      <c r="G9" s="317"/>
      <c r="H9" s="317"/>
      <c r="I9" s="317"/>
      <c r="J9" s="317"/>
      <c r="K9" s="317"/>
      <c r="L9" s="317"/>
      <c r="M9" s="317"/>
      <c r="N9" s="317" t="s">
        <v>40</v>
      </c>
      <c r="O9" s="317"/>
      <c r="P9" s="318"/>
      <c r="Q9" s="127"/>
      <c r="R9" s="128" t="s">
        <v>55</v>
      </c>
      <c r="S9" s="129"/>
      <c r="T9" s="128"/>
      <c r="U9" s="339" t="s">
        <v>79</v>
      </c>
      <c r="V9" s="340"/>
      <c r="W9" s="345"/>
      <c r="X9" s="346"/>
      <c r="Y9" s="277" t="s">
        <v>83</v>
      </c>
      <c r="Z9" s="50"/>
      <c r="AA9" s="11"/>
      <c r="AB9" s="12"/>
      <c r="AC9" s="12"/>
      <c r="AD9" s="105"/>
      <c r="AE9" s="105"/>
      <c r="AF9" s="12"/>
      <c r="AG9" s="12"/>
      <c r="AH9" s="12"/>
      <c r="AI9" s="12"/>
      <c r="AJ9" s="12"/>
      <c r="AK9" s="12"/>
      <c r="AL9" s="12"/>
      <c r="AM9" s="12"/>
      <c r="AN9" s="13"/>
    </row>
    <row r="10" spans="1:48" ht="29.25" customHeight="1" thickBot="1" x14ac:dyDescent="0.2">
      <c r="B10" s="317"/>
      <c r="C10" s="317"/>
      <c r="D10" s="317"/>
      <c r="E10" s="317"/>
      <c r="F10" s="317"/>
      <c r="G10" s="317"/>
      <c r="H10" s="317"/>
      <c r="I10" s="317"/>
      <c r="J10" s="317"/>
      <c r="K10" s="317"/>
      <c r="L10" s="317"/>
      <c r="M10" s="317"/>
      <c r="N10" s="317" t="s">
        <v>41</v>
      </c>
      <c r="O10" s="317"/>
      <c r="P10" s="318"/>
      <c r="Q10" s="127"/>
      <c r="R10" s="130" t="s">
        <v>55</v>
      </c>
      <c r="S10" s="131"/>
      <c r="T10" s="132"/>
      <c r="U10" s="133"/>
      <c r="V10" s="133"/>
      <c r="W10" s="133"/>
      <c r="X10" s="133"/>
      <c r="Y10" s="134"/>
      <c r="Z10" s="14"/>
      <c r="AA10" s="59"/>
      <c r="AB10" s="12"/>
      <c r="AC10" s="12"/>
      <c r="AD10" s="259" t="s">
        <v>80</v>
      </c>
      <c r="AE10" s="105"/>
      <c r="AF10" s="12"/>
      <c r="AG10" s="12"/>
      <c r="AH10" s="12"/>
      <c r="AI10" s="12"/>
      <c r="AJ10" s="12"/>
      <c r="AK10" s="12"/>
      <c r="AL10" s="12"/>
      <c r="AM10" s="12"/>
      <c r="AN10" s="13"/>
    </row>
    <row r="11" spans="1:4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286"/>
      <c r="AA11" s="16"/>
      <c r="AB11" s="16"/>
      <c r="AC11" s="16"/>
      <c r="AD11" s="17"/>
      <c r="AE11" s="18"/>
      <c r="AF11" s="14"/>
      <c r="AG11" s="16"/>
      <c r="AH11" s="16"/>
      <c r="AI11" s="16"/>
      <c r="AJ11" s="16"/>
      <c r="AK11" s="16"/>
      <c r="AL11" s="16"/>
      <c r="AM11" s="13"/>
    </row>
    <row r="12" spans="1:48" ht="29.25" customHeight="1" thickBot="1" x14ac:dyDescent="0.2">
      <c r="B12" s="326" t="s">
        <v>42</v>
      </c>
      <c r="C12" s="327"/>
      <c r="D12" s="328"/>
      <c r="E12" s="341" t="s">
        <v>52</v>
      </c>
      <c r="F12" s="342"/>
      <c r="G12" s="342"/>
      <c r="H12" s="342"/>
      <c r="I12" s="342"/>
      <c r="J12" s="342"/>
      <c r="K12" s="342"/>
      <c r="L12" s="343" t="s">
        <v>50</v>
      </c>
      <c r="M12" s="332" t="s">
        <v>51</v>
      </c>
      <c r="N12" s="326" t="s">
        <v>42</v>
      </c>
      <c r="O12" s="327"/>
      <c r="P12" s="327"/>
      <c r="Q12" s="341" t="s">
        <v>52</v>
      </c>
      <c r="R12" s="342"/>
      <c r="S12" s="342"/>
      <c r="T12" s="342"/>
      <c r="U12" s="342"/>
      <c r="V12" s="342"/>
      <c r="W12" s="342"/>
      <c r="X12" s="343" t="s">
        <v>50</v>
      </c>
      <c r="Y12" s="332" t="s">
        <v>51</v>
      </c>
      <c r="Z12" s="10"/>
      <c r="AA12" s="69"/>
      <c r="AB12" s="69"/>
      <c r="AC12" s="69"/>
      <c r="AD12" s="87" t="s">
        <v>78</v>
      </c>
      <c r="AE12" s="69"/>
      <c r="AF12" s="69"/>
      <c r="AG12" s="69"/>
      <c r="AH12" s="69"/>
      <c r="AI12" s="69"/>
      <c r="AJ12" s="69"/>
      <c r="AK12" s="69"/>
      <c r="AL12" s="69"/>
      <c r="AM12" s="69"/>
      <c r="AN12" s="69"/>
      <c r="AO12" s="69"/>
      <c r="AP12" s="69"/>
      <c r="AQ12" s="69"/>
      <c r="AR12" s="69"/>
      <c r="AS12" s="69"/>
      <c r="AT12" s="44"/>
      <c r="AU12" s="44"/>
      <c r="AV12" s="44"/>
    </row>
    <row r="13" spans="1:48" ht="33.75" customHeight="1" thickBot="1" x14ac:dyDescent="0.2">
      <c r="B13" s="329"/>
      <c r="C13" s="330"/>
      <c r="D13" s="331"/>
      <c r="E13" s="335" t="s">
        <v>40</v>
      </c>
      <c r="F13" s="336"/>
      <c r="G13" s="337"/>
      <c r="H13" s="335" t="s">
        <v>41</v>
      </c>
      <c r="I13" s="336"/>
      <c r="J13" s="337"/>
      <c r="K13" s="167" t="s">
        <v>47</v>
      </c>
      <c r="L13" s="344"/>
      <c r="M13" s="333"/>
      <c r="N13" s="329"/>
      <c r="O13" s="330"/>
      <c r="P13" s="330"/>
      <c r="Q13" s="335" t="s">
        <v>40</v>
      </c>
      <c r="R13" s="336"/>
      <c r="S13" s="337"/>
      <c r="T13" s="335" t="s">
        <v>41</v>
      </c>
      <c r="U13" s="336"/>
      <c r="V13" s="337"/>
      <c r="W13" s="167" t="s">
        <v>47</v>
      </c>
      <c r="X13" s="344"/>
      <c r="Y13" s="333"/>
      <c r="AA13" s="70"/>
      <c r="AB13" s="287"/>
      <c r="AC13" s="72"/>
      <c r="AD13" s="83" t="s">
        <v>0</v>
      </c>
      <c r="AE13" s="83" t="s">
        <v>4</v>
      </c>
      <c r="AF13" s="83" t="s">
        <v>5</v>
      </c>
      <c r="AG13" s="83" t="s">
        <v>1</v>
      </c>
      <c r="AH13" s="114" t="s">
        <v>44</v>
      </c>
      <c r="AI13" s="93" t="s">
        <v>34</v>
      </c>
      <c r="AJ13" s="111" t="s">
        <v>43</v>
      </c>
      <c r="AK13" s="112" t="s">
        <v>37</v>
      </c>
      <c r="AL13" s="44"/>
      <c r="AM13" s="83" t="s">
        <v>0</v>
      </c>
      <c r="AN13" s="83" t="s">
        <v>4</v>
      </c>
      <c r="AO13" s="83" t="s">
        <v>5</v>
      </c>
      <c r="AP13" s="83" t="s">
        <v>1</v>
      </c>
      <c r="AQ13" s="114" t="s">
        <v>44</v>
      </c>
      <c r="AR13" s="93" t="s">
        <v>34</v>
      </c>
      <c r="AS13" s="111" t="s">
        <v>43</v>
      </c>
      <c r="AT13" s="112" t="s">
        <v>37</v>
      </c>
      <c r="AU13" s="44"/>
      <c r="AV13" s="44"/>
    </row>
    <row r="14" spans="1:48" ht="45" customHeight="1" x14ac:dyDescent="0.15">
      <c r="B14" s="135">
        <f>V1</f>
        <v>44866</v>
      </c>
      <c r="C14" s="136" t="str">
        <f>TEXT(B14,"ddd")</f>
        <v>Tue</v>
      </c>
      <c r="D14" s="288" t="str">
        <f>IF(OR(WEEKDAY(B14)=1,WEEKDAY(B14)=7),"休日",IF(ISNA(VLOOKUP(B14,'(事務用)2022年度休日一覧(土日除く)'!A:B,2,FALSE)),"","休日"))</f>
        <v/>
      </c>
      <c r="E14" s="175">
        <f>IF(D14="",Q9,"")</f>
        <v>0</v>
      </c>
      <c r="F14" s="176" t="s">
        <v>3</v>
      </c>
      <c r="G14" s="177" t="str">
        <f>IF(D14="",IF(S9="","",S9),"")</f>
        <v/>
      </c>
      <c r="H14" s="178">
        <f>IF(D14="",Q10,"")</f>
        <v>0</v>
      </c>
      <c r="I14" s="176" t="s">
        <v>73</v>
      </c>
      <c r="J14" s="179" t="str">
        <f>IF(D14="",IF(S10="","",S10),"")</f>
        <v/>
      </c>
      <c r="K14" s="241" t="str">
        <f>IF(D14="",IF(W9="","",W9),"")</f>
        <v/>
      </c>
      <c r="L14" s="180"/>
      <c r="M14" s="181"/>
      <c r="N14" s="145">
        <f>B30+1</f>
        <v>44883</v>
      </c>
      <c r="O14" s="146" t="str">
        <f t="shared" ref="O14:O26" si="0">TEXT(N14,"ddd")</f>
        <v>Fri</v>
      </c>
      <c r="P14" s="289" t="str">
        <f>IF(OR(WEEKDAY(N14)=1,WEEKDAY(N14)=7),"休日",IF(ISNA(VLOOKUP(N14,'(事務用)2022年度休日一覧(土日除く)'!A:B,2,FALSE)),"","休日"))</f>
        <v/>
      </c>
      <c r="Q14" s="212">
        <f>IF(P14="",Q9,"")</f>
        <v>0</v>
      </c>
      <c r="R14" s="213" t="s">
        <v>3</v>
      </c>
      <c r="S14" s="214" t="str">
        <f>IF(P14="",IF(S9="","",S9),"")</f>
        <v/>
      </c>
      <c r="T14" s="212">
        <f>IF(P14="",Q10,"")</f>
        <v>0</v>
      </c>
      <c r="U14" s="213" t="s">
        <v>3</v>
      </c>
      <c r="V14" s="215" t="str">
        <f>IF(P14="",IF(S10="","",S10),"")</f>
        <v/>
      </c>
      <c r="W14" s="249" t="str">
        <f>IF(P14="",IF(W9="","",W9),"")</f>
        <v/>
      </c>
      <c r="X14" s="216"/>
      <c r="Y14" s="217"/>
      <c r="AA14" s="73"/>
      <c r="AB14" s="73"/>
      <c r="AC14" s="73"/>
      <c r="AD14" s="79" t="s">
        <v>7</v>
      </c>
      <c r="AE14" s="231" t="e">
        <f t="shared" ref="AE14:AE30" si="1">IF(E14="","",TIME(E14,G14, ))</f>
        <v>#VALUE!</v>
      </c>
      <c r="AF14" s="231" t="e">
        <f t="shared" ref="AF14:AF30" si="2">IF(H14="","",TIME(H14,J14, ))</f>
        <v>#VALUE!</v>
      </c>
      <c r="AG14" s="261" t="e">
        <f>IFERROR(AF14-AE14+IF(AE14&gt;=AF14,1),"")*24</f>
        <v>#VALUE!</v>
      </c>
      <c r="AH14" s="261">
        <f>IF(K14="",0,K14)</f>
        <v>0</v>
      </c>
      <c r="AI14" s="256" t="str">
        <f>IFERROR(IF(L14="○",7.75,""),"")</f>
        <v/>
      </c>
      <c r="AJ14" s="261" t="str">
        <f>IFERROR(AG14-AH14,"")</f>
        <v/>
      </c>
      <c r="AK14" s="268" t="str">
        <f>IF(M14="1日",0,IF(AJ14="",AI14,AJ14))</f>
        <v/>
      </c>
      <c r="AL14" s="73"/>
      <c r="AM14" s="79" t="s">
        <v>21</v>
      </c>
      <c r="AN14" s="231" t="e">
        <f t="shared" ref="AN14:AN26" si="3">IF(Q14="","",TIME(Q14,S14, ))</f>
        <v>#VALUE!</v>
      </c>
      <c r="AO14" s="231" t="e">
        <f t="shared" ref="AO14:AO26" si="4">IF(T14="","",TIME(T14,V14, ))</f>
        <v>#VALUE!</v>
      </c>
      <c r="AP14" s="271" t="e">
        <f>IFERROR(AO14-AN14+IF(AN14&gt;=AO14,1),"")*24</f>
        <v>#VALUE!</v>
      </c>
      <c r="AQ14" s="271">
        <f>IF(W14="",0,W14)</f>
        <v>0</v>
      </c>
      <c r="AR14" s="256" t="str">
        <f>IFERROR(IF(X14="○",7.75,""),"")</f>
        <v/>
      </c>
      <c r="AS14" s="261" t="str">
        <f>IFERROR(AP14-AQ14,"")</f>
        <v/>
      </c>
      <c r="AT14" s="274" t="str">
        <f>IF(Y14="1日",0,IF(AS14="",AR14,AS14))</f>
        <v/>
      </c>
      <c r="AU14" s="44"/>
      <c r="AV14" s="44"/>
    </row>
    <row r="15" spans="1:48" ht="45" customHeight="1" x14ac:dyDescent="0.15">
      <c r="B15" s="137">
        <f>B14+1</f>
        <v>44867</v>
      </c>
      <c r="C15" s="138" t="str">
        <f t="shared" ref="C15:C30" si="5">TEXT(B15,"ddd")</f>
        <v>Wed</v>
      </c>
      <c r="D15" s="290" t="str">
        <f>IF(OR(WEEKDAY(B15)=1,WEEKDAY(B15)=7),"休日",IF(ISNA(VLOOKUP(B15,'(事務用)2022年度休日一覧(土日除く)'!A:B,2,FALSE)),"","休日"))</f>
        <v/>
      </c>
      <c r="E15" s="182">
        <f>IF(D15="",Q9,"")</f>
        <v>0</v>
      </c>
      <c r="F15" s="183" t="s">
        <v>3</v>
      </c>
      <c r="G15" s="184" t="str">
        <f>IF(D15="",IF(S9="","",S9),"")</f>
        <v/>
      </c>
      <c r="H15" s="182">
        <f>IF(D15="",Q10,"")</f>
        <v>0</v>
      </c>
      <c r="I15" s="183" t="s">
        <v>73</v>
      </c>
      <c r="J15" s="185" t="str">
        <f>IF(D15="",IF(S10="","",S10),"")</f>
        <v/>
      </c>
      <c r="K15" s="242" t="str">
        <f>IF(D15="",IF(W9="","",W9),"")</f>
        <v/>
      </c>
      <c r="L15" s="186"/>
      <c r="M15" s="187"/>
      <c r="N15" s="139">
        <f>N14+1</f>
        <v>44884</v>
      </c>
      <c r="O15" s="140" t="str">
        <f t="shared" si="0"/>
        <v>Sat</v>
      </c>
      <c r="P15" s="291" t="str">
        <f>IF(OR(WEEKDAY(N15)=1,WEEKDAY(N15)=7),"休日",IF(ISNA(VLOOKUP(N15,'(事務用)2022年度休日一覧(土日除く)'!A:B,2,FALSE)),"","休日"))</f>
        <v>休日</v>
      </c>
      <c r="Q15" s="218" t="str">
        <f>IF(P15="",Q9,"")</f>
        <v/>
      </c>
      <c r="R15" s="192" t="s">
        <v>3</v>
      </c>
      <c r="S15" s="219" t="str">
        <f>IF(P15="",IF(S9="","",S9),"")</f>
        <v/>
      </c>
      <c r="T15" s="218" t="str">
        <f>IF(P15="",Q10,"")</f>
        <v/>
      </c>
      <c r="U15" s="203" t="s">
        <v>3</v>
      </c>
      <c r="V15" s="220" t="str">
        <f>IF(P15="",IF(S10="","",S10),"")</f>
        <v/>
      </c>
      <c r="W15" s="250" t="str">
        <f>IF(P15="",IF(W9="","",W9),"")</f>
        <v/>
      </c>
      <c r="X15" s="202"/>
      <c r="Y15" s="221"/>
      <c r="AA15" s="69"/>
      <c r="AB15" s="69"/>
      <c r="AC15" s="69"/>
      <c r="AD15" s="80" t="s">
        <v>8</v>
      </c>
      <c r="AE15" s="232" t="e">
        <f t="shared" si="1"/>
        <v>#VALUE!</v>
      </c>
      <c r="AF15" s="232" t="e">
        <f t="shared" si="2"/>
        <v>#VALUE!</v>
      </c>
      <c r="AG15" s="262" t="e">
        <f t="shared" ref="AG15:AG30" si="6">IFERROR(AF15-AE15+IF(AE15&gt;=AF15,1),"")*24</f>
        <v>#VALUE!</v>
      </c>
      <c r="AH15" s="262">
        <f t="shared" ref="AH15:AH30" si="7">IF(K15="",0,K15)</f>
        <v>0</v>
      </c>
      <c r="AI15" s="257" t="str">
        <f t="shared" ref="AI15:AI30" si="8">IFERROR(IF(L15="○",7.75,""),"")</f>
        <v/>
      </c>
      <c r="AJ15" s="262" t="str">
        <f t="shared" ref="AJ15:AJ30" si="9">IFERROR(AG15-AH15,"")</f>
        <v/>
      </c>
      <c r="AK15" s="268" t="str">
        <f t="shared" ref="AK15:AK30" si="10">IF(M15="1日",0,IF(AJ15="",AI15,AJ15))</f>
        <v/>
      </c>
      <c r="AL15" s="69"/>
      <c r="AM15" s="79" t="s">
        <v>22</v>
      </c>
      <c r="AN15" s="232" t="str">
        <f t="shared" si="3"/>
        <v/>
      </c>
      <c r="AO15" s="232" t="str">
        <f t="shared" si="4"/>
        <v/>
      </c>
      <c r="AP15" s="272" t="e">
        <f t="shared" ref="AP15:AP26" si="11">IFERROR(AO15-AN15+IF(AN15&gt;=AO15,1),"")*24</f>
        <v>#VALUE!</v>
      </c>
      <c r="AQ15" s="272">
        <f t="shared" ref="AQ15:AQ26" si="12">IF(W15="",0,W15)</f>
        <v>0</v>
      </c>
      <c r="AR15" s="257" t="str">
        <f t="shared" ref="AR15:AR26" si="13">IFERROR(IF(X15="○",7.75,""),"")</f>
        <v/>
      </c>
      <c r="AS15" s="262" t="str">
        <f t="shared" ref="AS15:AS26" si="14">IFERROR(AP15-AQ15,"")</f>
        <v/>
      </c>
      <c r="AT15" s="274" t="str">
        <f t="shared" ref="AT15:AT26" si="15">IF(Y15="1日",0,IF(AS15="",AR15,AS15))</f>
        <v/>
      </c>
      <c r="AU15" s="44"/>
      <c r="AV15" s="44"/>
    </row>
    <row r="16" spans="1:48" ht="45" customHeight="1" x14ac:dyDescent="0.15">
      <c r="B16" s="137">
        <f t="shared" ref="B16:B30" si="16">B15+1</f>
        <v>44868</v>
      </c>
      <c r="C16" s="138" t="str">
        <f t="shared" si="5"/>
        <v>Thu</v>
      </c>
      <c r="D16" s="290" t="str">
        <f>IF(OR(WEEKDAY(B16)=1,WEEKDAY(B16)=7),"休日",IF(ISNA(VLOOKUP(B16,'(事務用)2022年度休日一覧(土日除く)'!A:B,2,FALSE)),"","休日"))</f>
        <v>休日</v>
      </c>
      <c r="E16" s="182" t="str">
        <f>IF(D16="",Q9,"")</f>
        <v/>
      </c>
      <c r="F16" s="183" t="s">
        <v>3</v>
      </c>
      <c r="G16" s="188" t="str">
        <f>IF(D16="",IF(S9="","",S9),"")</f>
        <v/>
      </c>
      <c r="H16" s="189" t="str">
        <f>IF(D16="",Q10,"")</f>
        <v/>
      </c>
      <c r="I16" s="190" t="s">
        <v>3</v>
      </c>
      <c r="J16" s="185" t="str">
        <f>IF(D16="",IF(S10="","",S10),"")</f>
        <v/>
      </c>
      <c r="K16" s="242" t="str">
        <f>IF(D16="",IF(W9="","",W9),"")</f>
        <v/>
      </c>
      <c r="L16" s="186"/>
      <c r="M16" s="191"/>
      <c r="N16" s="139">
        <f t="shared" ref="N16:N26" si="17">N15+1</f>
        <v>44885</v>
      </c>
      <c r="O16" s="140" t="str">
        <f t="shared" si="0"/>
        <v>Sun</v>
      </c>
      <c r="P16" s="291" t="str">
        <f>IF(OR(WEEKDAY(N16)=1,WEEKDAY(N16)=7),"休日",IF(ISNA(VLOOKUP(N16,'(事務用)2022年度休日一覧(土日除く)'!A:B,2,FALSE)),"","休日"))</f>
        <v>休日</v>
      </c>
      <c r="Q16" s="218" t="str">
        <f>IF(P16="",Q9,"")</f>
        <v/>
      </c>
      <c r="R16" s="192" t="s">
        <v>3</v>
      </c>
      <c r="S16" s="219" t="str">
        <f>IF(P16="",IF(S9="","",S9),"")</f>
        <v/>
      </c>
      <c r="T16" s="218" t="str">
        <f>IF(P16="",Q10,"")</f>
        <v/>
      </c>
      <c r="U16" s="203" t="s">
        <v>3</v>
      </c>
      <c r="V16" s="220" t="str">
        <f>IF(P16="",IF(S10="","",S10),"")</f>
        <v/>
      </c>
      <c r="W16" s="252" t="str">
        <f>IF(P16="",IF(W9="","",W9),"")</f>
        <v/>
      </c>
      <c r="X16" s="200"/>
      <c r="Y16" s="222"/>
      <c r="Z16" s="52"/>
      <c r="AA16" s="70"/>
      <c r="AB16" s="287"/>
      <c r="AC16" s="72"/>
      <c r="AD16" s="81" t="s">
        <v>9</v>
      </c>
      <c r="AE16" s="233" t="str">
        <f t="shared" si="1"/>
        <v/>
      </c>
      <c r="AF16" s="233" t="str">
        <f t="shared" si="2"/>
        <v/>
      </c>
      <c r="AG16" s="263" t="e">
        <f t="shared" si="6"/>
        <v>#VALUE!</v>
      </c>
      <c r="AH16" s="263">
        <f t="shared" si="7"/>
        <v>0</v>
      </c>
      <c r="AI16" s="254" t="str">
        <f t="shared" si="8"/>
        <v/>
      </c>
      <c r="AJ16" s="263" t="str">
        <f t="shared" si="9"/>
        <v/>
      </c>
      <c r="AK16" s="269" t="str">
        <f t="shared" si="10"/>
        <v/>
      </c>
      <c r="AL16" s="44"/>
      <c r="AM16" s="79" t="s">
        <v>23</v>
      </c>
      <c r="AN16" s="236" t="str">
        <f t="shared" si="3"/>
        <v/>
      </c>
      <c r="AO16" s="236" t="str">
        <f t="shared" si="4"/>
        <v/>
      </c>
      <c r="AP16" s="273" t="e">
        <f t="shared" si="11"/>
        <v>#VALUE!</v>
      </c>
      <c r="AQ16" s="273">
        <f t="shared" si="12"/>
        <v>0</v>
      </c>
      <c r="AR16" s="258" t="str">
        <f t="shared" si="13"/>
        <v/>
      </c>
      <c r="AS16" s="275" t="str">
        <f t="shared" si="14"/>
        <v/>
      </c>
      <c r="AT16" s="274" t="str">
        <f t="shared" si="15"/>
        <v/>
      </c>
      <c r="AU16" s="44"/>
      <c r="AV16" s="44"/>
    </row>
    <row r="17" spans="1:48" ht="45" customHeight="1" x14ac:dyDescent="0.15">
      <c r="B17" s="139">
        <f t="shared" si="16"/>
        <v>44869</v>
      </c>
      <c r="C17" s="140" t="str">
        <f t="shared" si="5"/>
        <v>Fri</v>
      </c>
      <c r="D17" s="291" t="str">
        <f>IF(OR(WEEKDAY(B17)=1,WEEKDAY(B17)=7),"休日",IF(ISNA(VLOOKUP(B17,'(事務用)2022年度休日一覧(土日除く)'!A:B,2,FALSE)),"","休日"))</f>
        <v/>
      </c>
      <c r="E17" s="182">
        <f>IF(D17="",Q9,"")</f>
        <v>0</v>
      </c>
      <c r="F17" s="192" t="s">
        <v>3</v>
      </c>
      <c r="G17" s="184" t="str">
        <f>IF(D17="",IF(S9="","",S9),"")</f>
        <v/>
      </c>
      <c r="H17" s="193">
        <f>IF(D17="",Q10,"")</f>
        <v>0</v>
      </c>
      <c r="I17" s="192" t="s">
        <v>3</v>
      </c>
      <c r="J17" s="185" t="str">
        <f>IF(D17="",IF(S10="","",S10),"")</f>
        <v/>
      </c>
      <c r="K17" s="242" t="str">
        <f>IF(D17="",IF(W9="","",W9),"")</f>
        <v/>
      </c>
      <c r="L17" s="186"/>
      <c r="M17" s="194"/>
      <c r="N17" s="139">
        <f t="shared" si="17"/>
        <v>44886</v>
      </c>
      <c r="O17" s="140" t="str">
        <f t="shared" si="0"/>
        <v>Mon</v>
      </c>
      <c r="P17" s="291" t="str">
        <f>IF(OR(WEEKDAY(N17)=1,WEEKDAY(N17)=7),"休日",IF(ISNA(VLOOKUP(N17,'(事務用)2022年度休日一覧(土日除く)'!A:B,2,FALSE)),"","休日"))</f>
        <v/>
      </c>
      <c r="Q17" s="218">
        <f>IF(P17="",Q9,"")</f>
        <v>0</v>
      </c>
      <c r="R17" s="192" t="s">
        <v>3</v>
      </c>
      <c r="S17" s="219" t="str">
        <f>IF(P17="",IF(S9="","",S9),"")</f>
        <v/>
      </c>
      <c r="T17" s="218">
        <f>IF(P17="",Q10,"")</f>
        <v>0</v>
      </c>
      <c r="U17" s="203" t="s">
        <v>3</v>
      </c>
      <c r="V17" s="220" t="str">
        <f>IF(P17="",IF(S10="","",S10),"")</f>
        <v/>
      </c>
      <c r="W17" s="252" t="str">
        <f>IF(P17="",IF(W9="","",W9),"")</f>
        <v/>
      </c>
      <c r="X17" s="200"/>
      <c r="Y17" s="279"/>
      <c r="Z17" s="53"/>
      <c r="AA17" s="73"/>
      <c r="AB17" s="73"/>
      <c r="AC17" s="73"/>
      <c r="AD17" s="79" t="s">
        <v>6</v>
      </c>
      <c r="AE17" s="231" t="e">
        <f t="shared" si="1"/>
        <v>#VALUE!</v>
      </c>
      <c r="AF17" s="231" t="e">
        <f t="shared" si="2"/>
        <v>#VALUE!</v>
      </c>
      <c r="AG17" s="261" t="e">
        <f t="shared" si="6"/>
        <v>#VALUE!</v>
      </c>
      <c r="AH17" s="261">
        <f t="shared" si="7"/>
        <v>0</v>
      </c>
      <c r="AI17" s="256" t="str">
        <f t="shared" si="8"/>
        <v/>
      </c>
      <c r="AJ17" s="261" t="str">
        <f t="shared" si="9"/>
        <v/>
      </c>
      <c r="AK17" s="268" t="str">
        <f t="shared" si="10"/>
        <v/>
      </c>
      <c r="AL17" s="73"/>
      <c r="AM17" s="79" t="s">
        <v>24</v>
      </c>
      <c r="AN17" s="231" t="e">
        <f t="shared" si="3"/>
        <v>#VALUE!</v>
      </c>
      <c r="AO17" s="231" t="e">
        <f t="shared" si="4"/>
        <v>#VALUE!</v>
      </c>
      <c r="AP17" s="271" t="e">
        <f t="shared" si="11"/>
        <v>#VALUE!</v>
      </c>
      <c r="AQ17" s="271">
        <f t="shared" si="12"/>
        <v>0</v>
      </c>
      <c r="AR17" s="256" t="str">
        <f t="shared" si="13"/>
        <v/>
      </c>
      <c r="AS17" s="261" t="str">
        <f t="shared" si="14"/>
        <v/>
      </c>
      <c r="AT17" s="274" t="str">
        <f t="shared" si="15"/>
        <v/>
      </c>
      <c r="AU17" s="44"/>
      <c r="AV17" s="44"/>
    </row>
    <row r="18" spans="1:48" ht="45" customHeight="1" x14ac:dyDescent="0.15">
      <c r="B18" s="139">
        <f t="shared" si="16"/>
        <v>44870</v>
      </c>
      <c r="C18" s="140" t="str">
        <f t="shared" si="5"/>
        <v>Sat</v>
      </c>
      <c r="D18" s="291" t="str">
        <f>IF(OR(WEEKDAY(B18)=1,WEEKDAY(B18)=7),"休日",IF(ISNA(VLOOKUP(B18,'(事務用)2022年度休日一覧(土日除く)'!A:B,2,FALSE)),"","休日"))</f>
        <v>休日</v>
      </c>
      <c r="E18" s="182" t="str">
        <f>IF(D18="",Q9,"")</f>
        <v/>
      </c>
      <c r="F18" s="192" t="s">
        <v>3</v>
      </c>
      <c r="G18" s="188" t="str">
        <f>IF(D18="",IF(S9="","",S9),"")</f>
        <v/>
      </c>
      <c r="H18" s="182" t="str">
        <f>IF(D18="",Q10,"")</f>
        <v/>
      </c>
      <c r="I18" s="192" t="s">
        <v>3</v>
      </c>
      <c r="J18" s="184" t="str">
        <f>IF(D18="",IF(S10="","",S10),"")</f>
        <v/>
      </c>
      <c r="K18" s="242" t="str">
        <f>IF(D18="",IF(W9="","",W9),"")</f>
        <v/>
      </c>
      <c r="L18" s="186"/>
      <c r="M18" s="187"/>
      <c r="N18" s="139">
        <f t="shared" si="17"/>
        <v>44887</v>
      </c>
      <c r="O18" s="140" t="str">
        <f t="shared" si="0"/>
        <v>Tue</v>
      </c>
      <c r="P18" s="291" t="str">
        <f>IF(OR(WEEKDAY(N18)=1,WEEKDAY(N18)=7),"休日",IF(ISNA(VLOOKUP(N18,'(事務用)2022年度休日一覧(土日除く)'!A:B,2,FALSE)),"","休日"))</f>
        <v/>
      </c>
      <c r="Q18" s="218">
        <f>IF(P18="",Q9,"")</f>
        <v>0</v>
      </c>
      <c r="R18" s="192" t="s">
        <v>3</v>
      </c>
      <c r="S18" s="219" t="str">
        <f>IF(P18="",IF(S9="","",S9),"")</f>
        <v/>
      </c>
      <c r="T18" s="218">
        <f>IF(P18="",Q10,"")</f>
        <v>0</v>
      </c>
      <c r="U18" s="203" t="s">
        <v>3</v>
      </c>
      <c r="V18" s="220" t="str">
        <f>IF(P18="",IF(S10="","",S10),"")</f>
        <v/>
      </c>
      <c r="W18" s="250" t="str">
        <f>IF(P18="",IF(W9="","",W9),"")</f>
        <v/>
      </c>
      <c r="X18" s="202"/>
      <c r="Y18" s="222"/>
      <c r="Z18" s="53"/>
      <c r="AA18" s="70"/>
      <c r="AB18" s="287"/>
      <c r="AC18" s="72"/>
      <c r="AD18" s="82" t="s">
        <v>10</v>
      </c>
      <c r="AE18" s="233" t="str">
        <f t="shared" si="1"/>
        <v/>
      </c>
      <c r="AF18" s="233" t="str">
        <f t="shared" si="2"/>
        <v/>
      </c>
      <c r="AG18" s="263" t="e">
        <f t="shared" si="6"/>
        <v>#VALUE!</v>
      </c>
      <c r="AH18" s="263">
        <f t="shared" si="7"/>
        <v>0</v>
      </c>
      <c r="AI18" s="254" t="str">
        <f t="shared" si="8"/>
        <v/>
      </c>
      <c r="AJ18" s="263" t="str">
        <f t="shared" si="9"/>
        <v/>
      </c>
      <c r="AK18" s="269" t="str">
        <f t="shared" si="10"/>
        <v/>
      </c>
      <c r="AL18" s="44"/>
      <c r="AM18" s="79" t="s">
        <v>25</v>
      </c>
      <c r="AN18" s="236" t="e">
        <f t="shared" si="3"/>
        <v>#VALUE!</v>
      </c>
      <c r="AO18" s="236" t="e">
        <f t="shared" si="4"/>
        <v>#VALUE!</v>
      </c>
      <c r="AP18" s="273" t="e">
        <f t="shared" si="11"/>
        <v>#VALUE!</v>
      </c>
      <c r="AQ18" s="273">
        <f t="shared" si="12"/>
        <v>0</v>
      </c>
      <c r="AR18" s="258" t="str">
        <f t="shared" si="13"/>
        <v/>
      </c>
      <c r="AS18" s="275" t="str">
        <f t="shared" si="14"/>
        <v/>
      </c>
      <c r="AT18" s="274" t="str">
        <f t="shared" si="15"/>
        <v/>
      </c>
      <c r="AU18" s="44"/>
      <c r="AV18" s="44"/>
    </row>
    <row r="19" spans="1:48" ht="45" customHeight="1" x14ac:dyDescent="0.15">
      <c r="B19" s="139">
        <f t="shared" si="16"/>
        <v>44871</v>
      </c>
      <c r="C19" s="140" t="str">
        <f t="shared" si="5"/>
        <v>Sun</v>
      </c>
      <c r="D19" s="291" t="str">
        <f>IF(OR(WEEKDAY(B19)=1,WEEKDAY(B19)=7),"休日",IF(ISNA(VLOOKUP(B19,'(事務用)2022年度休日一覧(土日除く)'!A:B,2,FALSE)),"","休日"))</f>
        <v>休日</v>
      </c>
      <c r="E19" s="182" t="str">
        <f>IF(D19="",Q9,"")</f>
        <v/>
      </c>
      <c r="F19" s="192" t="s">
        <v>3</v>
      </c>
      <c r="G19" s="185" t="str">
        <f>IF(D19="",IF(S9="","",S9),"")</f>
        <v/>
      </c>
      <c r="H19" s="189" t="str">
        <f>IF(D19="",Q10,"")</f>
        <v/>
      </c>
      <c r="I19" s="192" t="s">
        <v>3</v>
      </c>
      <c r="J19" s="184" t="str">
        <f>IF(D19="",IF(S10="","",S10),"")</f>
        <v/>
      </c>
      <c r="K19" s="242" t="str">
        <f>IF(D19="",IF(W9="","",W9),"")</f>
        <v/>
      </c>
      <c r="L19" s="186"/>
      <c r="M19" s="187"/>
      <c r="N19" s="139">
        <f t="shared" si="17"/>
        <v>44888</v>
      </c>
      <c r="O19" s="140" t="str">
        <f t="shared" si="0"/>
        <v>Wed</v>
      </c>
      <c r="P19" s="291" t="str">
        <f>IF(OR(WEEKDAY(N19)=1,WEEKDAY(N19)=7),"休日",IF(ISNA(VLOOKUP(N19,'(事務用)2022年度休日一覧(土日除く)'!A:B,2,FALSE)),"","休日"))</f>
        <v>休日</v>
      </c>
      <c r="Q19" s="218" t="str">
        <f>IF(P19="",Q9,"")</f>
        <v/>
      </c>
      <c r="R19" s="192" t="s">
        <v>3</v>
      </c>
      <c r="S19" s="219" t="str">
        <f>IF(P19="",IF(S9="","",S9),"")</f>
        <v/>
      </c>
      <c r="T19" s="218" t="str">
        <f>IF(P19="",Q10,"")</f>
        <v/>
      </c>
      <c r="U19" s="203" t="s">
        <v>3</v>
      </c>
      <c r="V19" s="220" t="str">
        <f>IF(P19="",IF(S10="","",S10),"")</f>
        <v/>
      </c>
      <c r="W19" s="251" t="str">
        <f>IF(P19="",IF(W9="","",W9),"")</f>
        <v/>
      </c>
      <c r="X19" s="186"/>
      <c r="Y19" s="222"/>
      <c r="Z19" s="53"/>
      <c r="AA19" s="78"/>
      <c r="AB19" s="78"/>
      <c r="AC19" s="78"/>
      <c r="AD19" s="82" t="s">
        <v>11</v>
      </c>
      <c r="AE19" s="234" t="str">
        <f t="shared" si="1"/>
        <v/>
      </c>
      <c r="AF19" s="234" t="str">
        <f t="shared" si="2"/>
        <v/>
      </c>
      <c r="AG19" s="264" t="e">
        <f t="shared" si="6"/>
        <v>#VALUE!</v>
      </c>
      <c r="AH19" s="264">
        <f t="shared" si="7"/>
        <v>0</v>
      </c>
      <c r="AI19" s="260" t="str">
        <f t="shared" si="8"/>
        <v/>
      </c>
      <c r="AJ19" s="264" t="str">
        <f t="shared" si="9"/>
        <v/>
      </c>
      <c r="AK19" s="268" t="str">
        <f>IF(M19="1日",0,IF(AJ19="",AI19,AJ19))</f>
        <v/>
      </c>
      <c r="AL19" s="78"/>
      <c r="AM19" s="79" t="s">
        <v>26</v>
      </c>
      <c r="AN19" s="234" t="str">
        <f t="shared" si="3"/>
        <v/>
      </c>
      <c r="AO19" s="236" t="str">
        <f t="shared" si="4"/>
        <v/>
      </c>
      <c r="AP19" s="273" t="e">
        <f t="shared" si="11"/>
        <v>#VALUE!</v>
      </c>
      <c r="AQ19" s="273">
        <f t="shared" si="12"/>
        <v>0</v>
      </c>
      <c r="AR19" s="258" t="str">
        <f t="shared" si="13"/>
        <v/>
      </c>
      <c r="AS19" s="275" t="str">
        <f t="shared" si="14"/>
        <v/>
      </c>
      <c r="AT19" s="274" t="str">
        <f t="shared" si="15"/>
        <v/>
      </c>
      <c r="AU19" s="44"/>
      <c r="AV19" s="44"/>
    </row>
    <row r="20" spans="1:48" ht="45" customHeight="1" x14ac:dyDescent="0.15">
      <c r="B20" s="139">
        <f t="shared" si="16"/>
        <v>44872</v>
      </c>
      <c r="C20" s="140" t="str">
        <f t="shared" si="5"/>
        <v>Mon</v>
      </c>
      <c r="D20" s="291" t="str">
        <f>IF(OR(WEEKDAY(B20)=1,WEEKDAY(B20)=7),"休日",IF(ISNA(VLOOKUP(B20,'(事務用)2022年度休日一覧(土日除く)'!A:B,2,FALSE)),"","休日"))</f>
        <v/>
      </c>
      <c r="E20" s="182">
        <f>IF(D20="",Q9,"")</f>
        <v>0</v>
      </c>
      <c r="F20" s="192" t="s">
        <v>3</v>
      </c>
      <c r="G20" s="185" t="str">
        <f>IF(D20="",IF(S9="","",S9),"")</f>
        <v/>
      </c>
      <c r="H20" s="193">
        <f>IF(D20="",Q10,"")</f>
        <v>0</v>
      </c>
      <c r="I20" s="192" t="s">
        <v>3</v>
      </c>
      <c r="J20" s="184" t="str">
        <f>IF(D20="",IF(S10="","",S10),"")</f>
        <v/>
      </c>
      <c r="K20" s="242" t="str">
        <f>IF(D20="",IF(W9="","",W9),"")</f>
        <v/>
      </c>
      <c r="L20" s="186"/>
      <c r="M20" s="191"/>
      <c r="N20" s="139">
        <f t="shared" si="17"/>
        <v>44889</v>
      </c>
      <c r="O20" s="140" t="str">
        <f t="shared" si="0"/>
        <v>Thu</v>
      </c>
      <c r="P20" s="291" t="str">
        <f>IF(OR(WEEKDAY(N20)=1,WEEKDAY(N20)=7),"休日",IF(ISNA(VLOOKUP(N20,'(事務用)2022年度休日一覧(土日除く)'!A:B,2,FALSE)),"","休日"))</f>
        <v/>
      </c>
      <c r="Q20" s="218">
        <f>IF(P20="",Q9,"")</f>
        <v>0</v>
      </c>
      <c r="R20" s="192" t="s">
        <v>3</v>
      </c>
      <c r="S20" s="219" t="str">
        <f>IF(P20="",IF(S9="","",S9),"")</f>
        <v/>
      </c>
      <c r="T20" s="218">
        <f>IF(P20="",Q10,"")</f>
        <v>0</v>
      </c>
      <c r="U20" s="203" t="s">
        <v>3</v>
      </c>
      <c r="V20" s="220" t="str">
        <f>IF(P20="",IF(S10="","",S10),"")</f>
        <v/>
      </c>
      <c r="W20" s="250" t="str">
        <f>IF(P20="",IF(W9="","",W9),"")</f>
        <v/>
      </c>
      <c r="X20" s="200"/>
      <c r="Y20" s="222"/>
      <c r="Z20" s="53"/>
      <c r="AA20" s="78"/>
      <c r="AB20" s="78"/>
      <c r="AC20" s="78"/>
      <c r="AD20" s="82" t="s">
        <v>12</v>
      </c>
      <c r="AE20" s="234" t="e">
        <f t="shared" si="1"/>
        <v>#VALUE!</v>
      </c>
      <c r="AF20" s="234" t="e">
        <f t="shared" si="2"/>
        <v>#VALUE!</v>
      </c>
      <c r="AG20" s="264" t="e">
        <f t="shared" si="6"/>
        <v>#VALUE!</v>
      </c>
      <c r="AH20" s="264">
        <f t="shared" si="7"/>
        <v>0</v>
      </c>
      <c r="AI20" s="260" t="str">
        <f t="shared" si="8"/>
        <v/>
      </c>
      <c r="AJ20" s="264" t="str">
        <f t="shared" si="9"/>
        <v/>
      </c>
      <c r="AK20" s="268" t="str">
        <f t="shared" si="10"/>
        <v/>
      </c>
      <c r="AL20" s="78"/>
      <c r="AM20" s="79" t="s">
        <v>27</v>
      </c>
      <c r="AN20" s="234" t="e">
        <f t="shared" si="3"/>
        <v>#VALUE!</v>
      </c>
      <c r="AO20" s="236" t="e">
        <f t="shared" si="4"/>
        <v>#VALUE!</v>
      </c>
      <c r="AP20" s="273" t="e">
        <f t="shared" si="11"/>
        <v>#VALUE!</v>
      </c>
      <c r="AQ20" s="273">
        <f t="shared" si="12"/>
        <v>0</v>
      </c>
      <c r="AR20" s="258" t="str">
        <f t="shared" si="13"/>
        <v/>
      </c>
      <c r="AS20" s="275" t="str">
        <f t="shared" si="14"/>
        <v/>
      </c>
      <c r="AT20" s="274" t="str">
        <f t="shared" si="15"/>
        <v/>
      </c>
      <c r="AU20" s="44"/>
      <c r="AV20" s="44"/>
    </row>
    <row r="21" spans="1:48" ht="45" customHeight="1" x14ac:dyDescent="0.15">
      <c r="B21" s="139">
        <f t="shared" si="16"/>
        <v>44873</v>
      </c>
      <c r="C21" s="140" t="str">
        <f t="shared" si="5"/>
        <v>Tue</v>
      </c>
      <c r="D21" s="291" t="str">
        <f>IF(OR(WEEKDAY(B21)=1,WEEKDAY(B21)=7),"休日",IF(ISNA(VLOOKUP(B21,'(事務用)2022年度休日一覧(土日除く)'!A:B,2,FALSE)),"","休日"))</f>
        <v/>
      </c>
      <c r="E21" s="182">
        <f>IF(D21="",Q9,"")</f>
        <v>0</v>
      </c>
      <c r="F21" s="192" t="s">
        <v>3</v>
      </c>
      <c r="G21" s="184" t="str">
        <f>IF(D21="",IF(S9="","",S9),"")</f>
        <v/>
      </c>
      <c r="H21" s="182">
        <f>IF(D21="",Q10,"")</f>
        <v>0</v>
      </c>
      <c r="I21" s="192" t="s">
        <v>3</v>
      </c>
      <c r="J21" s="184" t="str">
        <f>IF(D21="",IF(S10="","",S10),"")</f>
        <v/>
      </c>
      <c r="K21" s="244" t="str">
        <f>IF(D21="",IF(W9="","",W9),"")</f>
        <v/>
      </c>
      <c r="L21" s="200"/>
      <c r="M21" s="191"/>
      <c r="N21" s="139">
        <f t="shared" si="17"/>
        <v>44890</v>
      </c>
      <c r="O21" s="140" t="str">
        <f t="shared" si="0"/>
        <v>Fri</v>
      </c>
      <c r="P21" s="291" t="str">
        <f>IF(OR(WEEKDAY(N21)=1,WEEKDAY(N21)=7),"休日",IF(ISNA(VLOOKUP(N21,'(事務用)2022年度休日一覧(土日除く)'!A:B,2,FALSE)),"","休日"))</f>
        <v/>
      </c>
      <c r="Q21" s="218">
        <f>IF(P21="",Q9,"")</f>
        <v>0</v>
      </c>
      <c r="R21" s="192" t="s">
        <v>3</v>
      </c>
      <c r="S21" s="219" t="str">
        <f>IF(P21="",IF(S9="","",S9),"")</f>
        <v/>
      </c>
      <c r="T21" s="218">
        <f>IF(P21="",Q10,"")</f>
        <v>0</v>
      </c>
      <c r="U21" s="203" t="s">
        <v>3</v>
      </c>
      <c r="V21" s="220" t="str">
        <f>IF(P21="",IF(S10="","",S10),"")</f>
        <v/>
      </c>
      <c r="W21" s="252" t="str">
        <f>IF(P21="",IF(W9="","",W9),"")</f>
        <v/>
      </c>
      <c r="X21" s="223"/>
      <c r="Y21" s="222"/>
      <c r="Z21" s="53"/>
      <c r="AA21" s="74"/>
      <c r="AB21" s="74"/>
      <c r="AC21" s="74"/>
      <c r="AD21" s="82" t="s">
        <v>13</v>
      </c>
      <c r="AE21" s="233" t="e">
        <f t="shared" si="1"/>
        <v>#VALUE!</v>
      </c>
      <c r="AF21" s="233" t="e">
        <f t="shared" si="2"/>
        <v>#VALUE!</v>
      </c>
      <c r="AG21" s="263" t="e">
        <f t="shared" si="6"/>
        <v>#VALUE!</v>
      </c>
      <c r="AH21" s="263">
        <f t="shared" si="7"/>
        <v>0</v>
      </c>
      <c r="AI21" s="254" t="str">
        <f t="shared" si="8"/>
        <v/>
      </c>
      <c r="AJ21" s="263" t="str">
        <f t="shared" si="9"/>
        <v/>
      </c>
      <c r="AK21" s="269" t="str">
        <f t="shared" si="10"/>
        <v/>
      </c>
      <c r="AL21" s="74"/>
      <c r="AM21" s="79" t="s">
        <v>28</v>
      </c>
      <c r="AN21" s="236" t="e">
        <f t="shared" si="3"/>
        <v>#VALUE!</v>
      </c>
      <c r="AO21" s="236" t="e">
        <f t="shared" si="4"/>
        <v>#VALUE!</v>
      </c>
      <c r="AP21" s="273" t="e">
        <f t="shared" si="11"/>
        <v>#VALUE!</v>
      </c>
      <c r="AQ21" s="273">
        <f t="shared" si="12"/>
        <v>0</v>
      </c>
      <c r="AR21" s="258" t="str">
        <f t="shared" si="13"/>
        <v/>
      </c>
      <c r="AS21" s="275" t="str">
        <f t="shared" si="14"/>
        <v/>
      </c>
      <c r="AT21" s="274" t="str">
        <f t="shared" si="15"/>
        <v/>
      </c>
      <c r="AU21" s="44"/>
      <c r="AV21" s="44"/>
    </row>
    <row r="22" spans="1:48" ht="45" customHeight="1" x14ac:dyDescent="0.15">
      <c r="B22" s="139">
        <f t="shared" si="16"/>
        <v>44874</v>
      </c>
      <c r="C22" s="140" t="str">
        <f t="shared" si="5"/>
        <v>Wed</v>
      </c>
      <c r="D22" s="291" t="str">
        <f>IF(OR(WEEKDAY(B22)=1,WEEKDAY(B22)=7),"休日",IF(ISNA(VLOOKUP(B22,'(事務用)2022年度休日一覧(土日除く)'!A:B,2,FALSE)),"","休日"))</f>
        <v/>
      </c>
      <c r="E22" s="182">
        <f>IF(D22="",Q9,"")</f>
        <v>0</v>
      </c>
      <c r="F22" s="192" t="s">
        <v>3</v>
      </c>
      <c r="G22" s="188" t="str">
        <f>IF(D22="",IF(S9="","",S9),"")</f>
        <v/>
      </c>
      <c r="H22" s="182">
        <f>IF(D22="",Q10,"")</f>
        <v>0</v>
      </c>
      <c r="I22" s="192" t="s">
        <v>3</v>
      </c>
      <c r="J22" s="201" t="str">
        <f>IF(D22="",IF(S10="","",S10),"")</f>
        <v/>
      </c>
      <c r="K22" s="245" t="str">
        <f>IF(D22="",IF(W9="","",W9),"")</f>
        <v/>
      </c>
      <c r="L22" s="202"/>
      <c r="M22" s="191"/>
      <c r="N22" s="139">
        <f t="shared" si="17"/>
        <v>44891</v>
      </c>
      <c r="O22" s="140" t="str">
        <f t="shared" si="0"/>
        <v>Sat</v>
      </c>
      <c r="P22" s="291" t="str">
        <f>IF(OR(WEEKDAY(N22)=1,WEEKDAY(N22)=7),"休日",IF(ISNA(VLOOKUP(N22,'(事務用)2022年度休日一覧(土日除く)'!A:B,2,FALSE)),"","休日"))</f>
        <v>休日</v>
      </c>
      <c r="Q22" s="218" t="str">
        <f>IF(P22="",Q9,"")</f>
        <v/>
      </c>
      <c r="R22" s="192" t="s">
        <v>3</v>
      </c>
      <c r="S22" s="219" t="str">
        <f>IF(P22="",IF(S9="","",S9),"")</f>
        <v/>
      </c>
      <c r="T22" s="218" t="str">
        <f>IF(P22="",Q10,"")</f>
        <v/>
      </c>
      <c r="U22" s="203" t="s">
        <v>3</v>
      </c>
      <c r="V22" s="220" t="str">
        <f>IF(P22="",IF(S10="","",S10),"")</f>
        <v/>
      </c>
      <c r="W22" s="252" t="str">
        <f>IF(P22="",IF(W9="","",W9),"")</f>
        <v/>
      </c>
      <c r="X22" s="200"/>
      <c r="Y22" s="222"/>
      <c r="Z22" s="53"/>
      <c r="AA22" s="75"/>
      <c r="AB22" s="75"/>
      <c r="AC22" s="77"/>
      <c r="AD22" s="82" t="s">
        <v>14</v>
      </c>
      <c r="AE22" s="235" t="e">
        <f t="shared" si="1"/>
        <v>#VALUE!</v>
      </c>
      <c r="AF22" s="235" t="e">
        <f t="shared" si="2"/>
        <v>#VALUE!</v>
      </c>
      <c r="AG22" s="265" t="e">
        <f t="shared" si="6"/>
        <v>#VALUE!</v>
      </c>
      <c r="AH22" s="265">
        <f t="shared" si="7"/>
        <v>0</v>
      </c>
      <c r="AI22" s="255" t="str">
        <f t="shared" si="8"/>
        <v/>
      </c>
      <c r="AJ22" s="265" t="str">
        <f t="shared" si="9"/>
        <v/>
      </c>
      <c r="AK22" s="269" t="str">
        <f t="shared" si="10"/>
        <v/>
      </c>
      <c r="AL22" s="44"/>
      <c r="AM22" s="79" t="s">
        <v>29</v>
      </c>
      <c r="AN22" s="236" t="str">
        <f t="shared" si="3"/>
        <v/>
      </c>
      <c r="AO22" s="236" t="str">
        <f t="shared" si="4"/>
        <v/>
      </c>
      <c r="AP22" s="273" t="e">
        <f t="shared" si="11"/>
        <v>#VALUE!</v>
      </c>
      <c r="AQ22" s="273">
        <f t="shared" si="12"/>
        <v>0</v>
      </c>
      <c r="AR22" s="258" t="str">
        <f t="shared" si="13"/>
        <v/>
      </c>
      <c r="AS22" s="275" t="str">
        <f t="shared" si="14"/>
        <v/>
      </c>
      <c r="AT22" s="274" t="str">
        <f t="shared" si="15"/>
        <v/>
      </c>
      <c r="AU22" s="44"/>
      <c r="AV22" s="44"/>
    </row>
    <row r="23" spans="1:48" ht="45" customHeight="1" x14ac:dyDescent="0.15">
      <c r="B23" s="139">
        <f t="shared" si="16"/>
        <v>44875</v>
      </c>
      <c r="C23" s="140" t="str">
        <f t="shared" si="5"/>
        <v>Thu</v>
      </c>
      <c r="D23" s="291" t="str">
        <f>IF(OR(WEEKDAY(B23)=1,WEEKDAY(B23)=7),"休日",IF(ISNA(VLOOKUP(B23,'(事務用)2022年度休日一覧(土日除く)'!A:B,2,FALSE)),"","休日"))</f>
        <v/>
      </c>
      <c r="E23" s="182">
        <f>IF(D23="",Q9,"")</f>
        <v>0</v>
      </c>
      <c r="F23" s="192" t="s">
        <v>3</v>
      </c>
      <c r="G23" s="184" t="str">
        <f>IF(D23="",IF(S9="","",S9),"")</f>
        <v/>
      </c>
      <c r="H23" s="182">
        <f>IF(D23="",Q10,"")</f>
        <v>0</v>
      </c>
      <c r="I23" s="192" t="s">
        <v>3</v>
      </c>
      <c r="J23" s="185" t="str">
        <f>IF(D23="",IF(S10="","",S10),"")</f>
        <v/>
      </c>
      <c r="K23" s="242" t="str">
        <f>IF(D23="",IF(W9="","",W9),"")</f>
        <v/>
      </c>
      <c r="L23" s="200"/>
      <c r="M23" s="194"/>
      <c r="N23" s="139">
        <f t="shared" si="17"/>
        <v>44892</v>
      </c>
      <c r="O23" s="140" t="str">
        <f t="shared" si="0"/>
        <v>Sun</v>
      </c>
      <c r="P23" s="291" t="str">
        <f>IF(OR(WEEKDAY(N23)=1,WEEKDAY(N23)=7),"休日",IF(ISNA(VLOOKUP(N23,'(事務用)2022年度休日一覧(土日除く)'!A:B,2,FALSE)),"","休日"))</f>
        <v>休日</v>
      </c>
      <c r="Q23" s="218" t="str">
        <f>IF(P23="",Q9,"")</f>
        <v/>
      </c>
      <c r="R23" s="192" t="s">
        <v>3</v>
      </c>
      <c r="S23" s="219" t="str">
        <f>IF(P23="",IF(S9="","",S9),"")</f>
        <v/>
      </c>
      <c r="T23" s="218" t="str">
        <f>IF(P23="",Q10,"")</f>
        <v/>
      </c>
      <c r="U23" s="192" t="s">
        <v>3</v>
      </c>
      <c r="V23" s="220" t="str">
        <f>IF(P23="",IF(S10="","",S10),"")</f>
        <v/>
      </c>
      <c r="W23" s="252" t="str">
        <f>IF(P23="",IF(W9="","",W9),"")</f>
        <v/>
      </c>
      <c r="X23" s="200"/>
      <c r="Y23" s="280"/>
      <c r="Z23" s="53"/>
      <c r="AA23" s="26"/>
      <c r="AB23" s="26"/>
      <c r="AC23" s="28"/>
      <c r="AD23" s="82" t="s">
        <v>15</v>
      </c>
      <c r="AE23" s="235" t="e">
        <f t="shared" si="1"/>
        <v>#VALUE!</v>
      </c>
      <c r="AF23" s="235" t="e">
        <f t="shared" si="2"/>
        <v>#VALUE!</v>
      </c>
      <c r="AG23" s="265" t="e">
        <f t="shared" si="6"/>
        <v>#VALUE!</v>
      </c>
      <c r="AH23" s="265">
        <f t="shared" si="7"/>
        <v>0</v>
      </c>
      <c r="AI23" s="255" t="str">
        <f t="shared" si="8"/>
        <v/>
      </c>
      <c r="AJ23" s="265" t="str">
        <f t="shared" si="9"/>
        <v/>
      </c>
      <c r="AK23" s="269" t="str">
        <f t="shared" si="10"/>
        <v/>
      </c>
      <c r="AM23" s="79" t="s">
        <v>30</v>
      </c>
      <c r="AN23" s="236" t="str">
        <f t="shared" si="3"/>
        <v/>
      </c>
      <c r="AO23" s="236" t="str">
        <f t="shared" si="4"/>
        <v/>
      </c>
      <c r="AP23" s="273" t="e">
        <f t="shared" si="11"/>
        <v>#VALUE!</v>
      </c>
      <c r="AQ23" s="273">
        <f t="shared" si="12"/>
        <v>0</v>
      </c>
      <c r="AR23" s="258" t="str">
        <f t="shared" si="13"/>
        <v/>
      </c>
      <c r="AS23" s="275" t="str">
        <f t="shared" si="14"/>
        <v/>
      </c>
      <c r="AT23" s="274" t="str">
        <f t="shared" si="15"/>
        <v/>
      </c>
    </row>
    <row r="24" spans="1:48" ht="45" customHeight="1" x14ac:dyDescent="0.15">
      <c r="B24" s="139">
        <f t="shared" si="16"/>
        <v>44876</v>
      </c>
      <c r="C24" s="140" t="str">
        <f t="shared" si="5"/>
        <v>Fri</v>
      </c>
      <c r="D24" s="291" t="str">
        <f>IF(OR(WEEKDAY(B24)=1,WEEKDAY(B24)=7),"休日",IF(ISNA(VLOOKUP(B24,'(事務用)2022年度休日一覧(土日除く)'!A:B,2,FALSE)),"","休日"))</f>
        <v/>
      </c>
      <c r="E24" s="182">
        <f>IF(D24="",Q9,"")</f>
        <v>0</v>
      </c>
      <c r="F24" s="192" t="s">
        <v>3</v>
      </c>
      <c r="G24" s="188" t="str">
        <f>IF(D24="",IF(S9="","",S9),"")</f>
        <v/>
      </c>
      <c r="H24" s="189">
        <f>IF(D24="",Q10,"")</f>
        <v>0</v>
      </c>
      <c r="I24" s="192" t="s">
        <v>3</v>
      </c>
      <c r="J24" s="185" t="str">
        <f>IF(D24="",IF(S10="","",S10),"")</f>
        <v/>
      </c>
      <c r="K24" s="246" t="str">
        <f>IF(D24="",IF(W9="","",W9),"")</f>
        <v/>
      </c>
      <c r="L24" s="202"/>
      <c r="M24" s="191"/>
      <c r="N24" s="139">
        <f t="shared" si="17"/>
        <v>44893</v>
      </c>
      <c r="O24" s="140" t="str">
        <f t="shared" si="0"/>
        <v>Mon</v>
      </c>
      <c r="P24" s="291" t="str">
        <f>IF(OR(WEEKDAY(N24)=1,WEEKDAY(N24)=7),"休日",IF(ISNA(VLOOKUP(N24,'(事務用)2022年度休日一覧(土日除く)'!A:B,2,FALSE)),"","休日"))</f>
        <v/>
      </c>
      <c r="Q24" s="218">
        <f>IF(P24="",Q9,"")</f>
        <v>0</v>
      </c>
      <c r="R24" s="192" t="s">
        <v>3</v>
      </c>
      <c r="S24" s="219" t="str">
        <f>IF(P24="",IF(S9="","",S9),"")</f>
        <v/>
      </c>
      <c r="T24" s="218">
        <f>IF(P24="",Q10,"")</f>
        <v>0</v>
      </c>
      <c r="U24" s="203" t="s">
        <v>3</v>
      </c>
      <c r="V24" s="220" t="str">
        <f>IF(P24="",IF(S10="","",S10),"")</f>
        <v/>
      </c>
      <c r="W24" s="252" t="str">
        <f>IF(P24="",IF(W9="","",W9),"")</f>
        <v/>
      </c>
      <c r="X24" s="200"/>
      <c r="Y24" s="280"/>
      <c r="Z24" s="53"/>
      <c r="AA24" s="60"/>
      <c r="AB24" s="26"/>
      <c r="AC24" s="28"/>
      <c r="AD24" s="82" t="s">
        <v>16</v>
      </c>
      <c r="AE24" s="235" t="e">
        <f t="shared" si="1"/>
        <v>#VALUE!</v>
      </c>
      <c r="AF24" s="235" t="e">
        <f t="shared" si="2"/>
        <v>#VALUE!</v>
      </c>
      <c r="AG24" s="265" t="e">
        <f t="shared" si="6"/>
        <v>#VALUE!</v>
      </c>
      <c r="AH24" s="265">
        <f t="shared" si="7"/>
        <v>0</v>
      </c>
      <c r="AI24" s="255" t="str">
        <f t="shared" si="8"/>
        <v/>
      </c>
      <c r="AJ24" s="265" t="str">
        <f t="shared" si="9"/>
        <v/>
      </c>
      <c r="AK24" s="269" t="str">
        <f t="shared" si="10"/>
        <v/>
      </c>
      <c r="AM24" s="79" t="s">
        <v>31</v>
      </c>
      <c r="AN24" s="236" t="e">
        <f t="shared" si="3"/>
        <v>#VALUE!</v>
      </c>
      <c r="AO24" s="236" t="e">
        <f t="shared" si="4"/>
        <v>#VALUE!</v>
      </c>
      <c r="AP24" s="273" t="e">
        <f t="shared" si="11"/>
        <v>#VALUE!</v>
      </c>
      <c r="AQ24" s="273">
        <f t="shared" si="12"/>
        <v>0</v>
      </c>
      <c r="AR24" s="258" t="str">
        <f t="shared" si="13"/>
        <v/>
      </c>
      <c r="AS24" s="275" t="str">
        <f t="shared" si="14"/>
        <v/>
      </c>
      <c r="AT24" s="274" t="str">
        <f t="shared" si="15"/>
        <v/>
      </c>
    </row>
    <row r="25" spans="1:48" ht="45" customHeight="1" x14ac:dyDescent="0.15">
      <c r="B25" s="139">
        <f t="shared" si="16"/>
        <v>44877</v>
      </c>
      <c r="C25" s="140" t="str">
        <f t="shared" si="5"/>
        <v>Sat</v>
      </c>
      <c r="D25" s="291" t="str">
        <f>IF(OR(WEEKDAY(B25)=1,WEEKDAY(B25)=7),"休日",IF(ISNA(VLOOKUP(B25,'(事務用)2022年度休日一覧(土日除く)'!A:B,2,FALSE)),"","休日"))</f>
        <v>休日</v>
      </c>
      <c r="E25" s="182" t="str">
        <f>IF(D25="",Q9,"")</f>
        <v/>
      </c>
      <c r="F25" s="192" t="s">
        <v>3</v>
      </c>
      <c r="G25" s="185" t="str">
        <f>IF(D25="",IF(S9="","",S9),"")</f>
        <v/>
      </c>
      <c r="H25" s="193" t="str">
        <f>IF(D25="",Q10,"")</f>
        <v/>
      </c>
      <c r="I25" s="203" t="s">
        <v>3</v>
      </c>
      <c r="J25" s="184" t="str">
        <f>IF(D25="",IF(S10="","",S10),"")</f>
        <v/>
      </c>
      <c r="K25" s="244" t="str">
        <f>IF(D25="",IF(W9="","",W9),"")</f>
        <v/>
      </c>
      <c r="L25" s="200"/>
      <c r="M25" s="194"/>
      <c r="N25" s="139">
        <f t="shared" si="17"/>
        <v>44894</v>
      </c>
      <c r="O25" s="140" t="str">
        <f t="shared" si="0"/>
        <v>Tue</v>
      </c>
      <c r="P25" s="291" t="str">
        <f>IF(OR(WEEKDAY(N25)=1,WEEKDAY(N25)=7),"休日",IF(ISNA(VLOOKUP(N25,'(事務用)2022年度休日一覧(土日除く)'!A:B,2,FALSE)),"","休日"))</f>
        <v/>
      </c>
      <c r="Q25" s="218">
        <f>IF(P25="",Q9,"")</f>
        <v>0</v>
      </c>
      <c r="R25" s="192" t="s">
        <v>3</v>
      </c>
      <c r="S25" s="219" t="str">
        <f>IF(P25="",IF(S9="","",S9),"")</f>
        <v/>
      </c>
      <c r="T25" s="218">
        <f>IF(P25="",Q10,"")</f>
        <v>0</v>
      </c>
      <c r="U25" s="203" t="s">
        <v>3</v>
      </c>
      <c r="V25" s="220" t="str">
        <f>IF(P25="",IF(S10="","",S10),"")</f>
        <v/>
      </c>
      <c r="W25" s="252" t="str">
        <f>IF(P25="",IF(W9="","",W9),"")</f>
        <v/>
      </c>
      <c r="X25" s="200"/>
      <c r="Y25" s="280"/>
      <c r="Z25" s="53"/>
      <c r="AA25" s="26"/>
      <c r="AB25" s="26"/>
      <c r="AC25" s="28"/>
      <c r="AD25" s="82" t="s">
        <v>17</v>
      </c>
      <c r="AE25" s="235" t="str">
        <f t="shared" si="1"/>
        <v/>
      </c>
      <c r="AF25" s="235" t="str">
        <f t="shared" si="2"/>
        <v/>
      </c>
      <c r="AG25" s="265" t="e">
        <f t="shared" si="6"/>
        <v>#VALUE!</v>
      </c>
      <c r="AH25" s="265">
        <f t="shared" si="7"/>
        <v>0</v>
      </c>
      <c r="AI25" s="255" t="str">
        <f t="shared" si="8"/>
        <v/>
      </c>
      <c r="AJ25" s="265" t="str">
        <f t="shared" si="9"/>
        <v/>
      </c>
      <c r="AK25" s="269" t="str">
        <f t="shared" si="10"/>
        <v/>
      </c>
      <c r="AM25" s="79" t="s">
        <v>32</v>
      </c>
      <c r="AN25" s="236" t="e">
        <f t="shared" si="3"/>
        <v>#VALUE!</v>
      </c>
      <c r="AO25" s="236" t="e">
        <f t="shared" si="4"/>
        <v>#VALUE!</v>
      </c>
      <c r="AP25" s="273" t="e">
        <f t="shared" si="11"/>
        <v>#VALUE!</v>
      </c>
      <c r="AQ25" s="273">
        <f t="shared" si="12"/>
        <v>0</v>
      </c>
      <c r="AR25" s="258" t="str">
        <f t="shared" si="13"/>
        <v/>
      </c>
      <c r="AS25" s="275" t="str">
        <f t="shared" si="14"/>
        <v/>
      </c>
      <c r="AT25" s="274" t="str">
        <f t="shared" si="15"/>
        <v/>
      </c>
    </row>
    <row r="26" spans="1:48" ht="45" customHeight="1" x14ac:dyDescent="0.15">
      <c r="B26" s="139">
        <f t="shared" si="16"/>
        <v>44878</v>
      </c>
      <c r="C26" s="140" t="str">
        <f t="shared" si="5"/>
        <v>Sun</v>
      </c>
      <c r="D26" s="291" t="str">
        <f>IF(OR(WEEKDAY(B26)=1,WEEKDAY(B26)=7),"休日",IF(ISNA(VLOOKUP(B26,'(事務用)2022年度休日一覧(土日除く)'!A:B,2,FALSE)),"","休日"))</f>
        <v>休日</v>
      </c>
      <c r="E26" s="182" t="str">
        <f>IF(D26="",Q9,"")</f>
        <v/>
      </c>
      <c r="F26" s="192" t="s">
        <v>3</v>
      </c>
      <c r="G26" s="185" t="str">
        <f>IF(D26="",IF(S9="","",S9),"")</f>
        <v/>
      </c>
      <c r="H26" s="182" t="str">
        <f>IF(D26="",Q10,"")</f>
        <v/>
      </c>
      <c r="I26" s="203" t="s">
        <v>3</v>
      </c>
      <c r="J26" s="185" t="str">
        <f>IF(D26="",IF(S10="","",S10),"")</f>
        <v/>
      </c>
      <c r="K26" s="242" t="str">
        <f>IF(D26="",IF(W9="","",W9),"")</f>
        <v/>
      </c>
      <c r="L26" s="200"/>
      <c r="M26" s="187"/>
      <c r="N26" s="141">
        <f t="shared" si="17"/>
        <v>44895</v>
      </c>
      <c r="O26" s="142" t="str">
        <f t="shared" si="0"/>
        <v>Wed</v>
      </c>
      <c r="P26" s="292" t="str">
        <f>IF(OR(WEEKDAY(N26)=1,WEEKDAY(N26)=7),"休日",IF(ISNA(VLOOKUP(N26,'(事務用)2022年度休日一覧(土日除く)'!A:B,2,FALSE)),"","休日"))</f>
        <v/>
      </c>
      <c r="Q26" s="238">
        <f>IF(P26="",Q9,"")</f>
        <v>0</v>
      </c>
      <c r="R26" s="192" t="s">
        <v>3</v>
      </c>
      <c r="S26" s="239" t="str">
        <f>IF(P26="",IF(S9="","",S9),"")</f>
        <v/>
      </c>
      <c r="T26" s="238">
        <f>IF(P26="",Q10,"")</f>
        <v>0</v>
      </c>
      <c r="U26" s="205" t="s">
        <v>3</v>
      </c>
      <c r="V26" s="240" t="str">
        <f>IF(P26="",IF(S10="","",S10),"")</f>
        <v/>
      </c>
      <c r="W26" s="250" t="str">
        <f>IF(P26="",IF(W9="","",W9),"")</f>
        <v/>
      </c>
      <c r="X26" s="200"/>
      <c r="Y26" s="222"/>
      <c r="Z26" s="53"/>
      <c r="AA26" s="26"/>
      <c r="AB26" s="26"/>
      <c r="AC26" s="28"/>
      <c r="AD26" s="82" t="s">
        <v>18</v>
      </c>
      <c r="AE26" s="235" t="str">
        <f t="shared" si="1"/>
        <v/>
      </c>
      <c r="AF26" s="235" t="str">
        <f t="shared" si="2"/>
        <v/>
      </c>
      <c r="AG26" s="265" t="e">
        <f t="shared" si="6"/>
        <v>#VALUE!</v>
      </c>
      <c r="AH26" s="265">
        <f t="shared" si="7"/>
        <v>0</v>
      </c>
      <c r="AI26" s="255" t="str">
        <f t="shared" si="8"/>
        <v/>
      </c>
      <c r="AJ26" s="265" t="str">
        <f t="shared" si="9"/>
        <v/>
      </c>
      <c r="AK26" s="269" t="str">
        <f t="shared" si="10"/>
        <v/>
      </c>
      <c r="AM26" s="79" t="s">
        <v>33</v>
      </c>
      <c r="AN26" s="236" t="e">
        <f t="shared" si="3"/>
        <v>#VALUE!</v>
      </c>
      <c r="AO26" s="236" t="e">
        <f t="shared" si="4"/>
        <v>#VALUE!</v>
      </c>
      <c r="AP26" s="273" t="e">
        <f t="shared" si="11"/>
        <v>#VALUE!</v>
      </c>
      <c r="AQ26" s="273">
        <f t="shared" si="12"/>
        <v>0</v>
      </c>
      <c r="AR26" s="258" t="str">
        <f t="shared" si="13"/>
        <v/>
      </c>
      <c r="AS26" s="275" t="str">
        <f t="shared" si="14"/>
        <v/>
      </c>
      <c r="AT26" s="274" t="str">
        <f t="shared" si="15"/>
        <v/>
      </c>
    </row>
    <row r="27" spans="1:48" ht="45" customHeight="1" thickBot="1" x14ac:dyDescent="0.2">
      <c r="B27" s="139">
        <f t="shared" si="16"/>
        <v>44879</v>
      </c>
      <c r="C27" s="140" t="str">
        <f t="shared" si="5"/>
        <v>Mon</v>
      </c>
      <c r="D27" s="291" t="str">
        <f>IF(OR(WEEKDAY(B27)=1,WEEKDAY(B27)=7),"休日",IF(ISNA(VLOOKUP(B27,'(事務用)2022年度休日一覧(土日除く)'!A:B,2,FALSE)),"","休日"))</f>
        <v/>
      </c>
      <c r="E27" s="182">
        <f>IF(D27="",Q9,"")</f>
        <v>0</v>
      </c>
      <c r="F27" s="192" t="s">
        <v>3</v>
      </c>
      <c r="G27" s="184" t="str">
        <f>IF(D27="",IF(S9="","",S9),"")</f>
        <v/>
      </c>
      <c r="H27" s="182">
        <f>IF(D27="",Q10,"")</f>
        <v>0</v>
      </c>
      <c r="I27" s="192" t="s">
        <v>3</v>
      </c>
      <c r="J27" s="184" t="str">
        <f>IF(D27="",IF(S10="","",S10),"")</f>
        <v/>
      </c>
      <c r="K27" s="244" t="str">
        <f>IF(D27="",IF(W9="","",W9),"")</f>
        <v/>
      </c>
      <c r="L27" s="200"/>
      <c r="M27" s="206"/>
      <c r="N27" s="141"/>
      <c r="O27" s="144"/>
      <c r="P27" s="293"/>
      <c r="Q27" s="224"/>
      <c r="R27" s="225"/>
      <c r="S27" s="226"/>
      <c r="T27" s="227"/>
      <c r="U27" s="228"/>
      <c r="V27" s="229"/>
      <c r="W27" s="253"/>
      <c r="X27" s="202"/>
      <c r="Y27" s="222"/>
      <c r="Z27" s="53"/>
      <c r="AA27" s="29"/>
      <c r="AB27" s="294"/>
      <c r="AC27" s="23"/>
      <c r="AD27" s="82" t="s">
        <v>19</v>
      </c>
      <c r="AE27" s="233" t="e">
        <f t="shared" si="1"/>
        <v>#VALUE!</v>
      </c>
      <c r="AF27" s="233" t="e">
        <f t="shared" si="2"/>
        <v>#VALUE!</v>
      </c>
      <c r="AG27" s="263" t="e">
        <f t="shared" si="6"/>
        <v>#VALUE!</v>
      </c>
      <c r="AH27" s="263">
        <f t="shared" si="7"/>
        <v>0</v>
      </c>
      <c r="AI27" s="254" t="str">
        <f t="shared" si="8"/>
        <v/>
      </c>
      <c r="AJ27" s="263" t="str">
        <f t="shared" si="9"/>
        <v/>
      </c>
      <c r="AK27" s="269" t="str">
        <f t="shared" si="10"/>
        <v/>
      </c>
      <c r="AM27" s="79"/>
      <c r="AN27" s="237"/>
      <c r="AO27" s="236"/>
      <c r="AP27" s="273"/>
      <c r="AQ27" s="273"/>
      <c r="AR27" s="258"/>
      <c r="AS27" s="275"/>
      <c r="AT27" s="276"/>
    </row>
    <row r="28" spans="1:48" ht="45" customHeight="1" x14ac:dyDescent="0.15">
      <c r="B28" s="139">
        <f t="shared" si="16"/>
        <v>44880</v>
      </c>
      <c r="C28" s="140" t="str">
        <f t="shared" si="5"/>
        <v>Tue</v>
      </c>
      <c r="D28" s="291" t="str">
        <f>IF(OR(WEEKDAY(B28)=1,WEEKDAY(B28)=7),"休日",IF(ISNA(VLOOKUP(B28,'(事務用)2022年度休日一覧(土日除く)'!A:B,2,FALSE)),"","休日"))</f>
        <v/>
      </c>
      <c r="E28" s="182">
        <f>IF(D28="",Q9,"")</f>
        <v>0</v>
      </c>
      <c r="F28" s="192" t="s">
        <v>3</v>
      </c>
      <c r="G28" s="184" t="str">
        <f>IF(D28="",IF(S9="","",S9),"")</f>
        <v/>
      </c>
      <c r="H28" s="182">
        <f>IF(D28="",Q10,"")</f>
        <v>0</v>
      </c>
      <c r="I28" s="203" t="s">
        <v>3</v>
      </c>
      <c r="J28" s="201" t="str">
        <f>IF(D28="",IF(S10="","",S10),"")</f>
        <v/>
      </c>
      <c r="K28" s="245" t="str">
        <f>IF(D28="",IF(W9="","",W9),"")</f>
        <v/>
      </c>
      <c r="L28" s="202"/>
      <c r="M28" s="194"/>
      <c r="N28" s="368"/>
      <c r="O28" s="306" t="s">
        <v>58</v>
      </c>
      <c r="P28" s="306"/>
      <c r="Q28" s="306"/>
      <c r="R28" s="306"/>
      <c r="S28" s="306"/>
      <c r="T28" s="306"/>
      <c r="U28" s="306"/>
      <c r="V28" s="306"/>
      <c r="W28" s="306"/>
      <c r="X28" s="306"/>
      <c r="Y28" s="306"/>
      <c r="Z28" s="53"/>
      <c r="AA28" s="29"/>
      <c r="AB28" s="294"/>
      <c r="AC28" s="23"/>
      <c r="AD28" s="82" t="s">
        <v>20</v>
      </c>
      <c r="AE28" s="233" t="e">
        <f t="shared" si="1"/>
        <v>#VALUE!</v>
      </c>
      <c r="AF28" s="233" t="e">
        <f t="shared" si="2"/>
        <v>#VALUE!</v>
      </c>
      <c r="AG28" s="263" t="e">
        <f t="shared" si="6"/>
        <v>#VALUE!</v>
      </c>
      <c r="AH28" s="263">
        <f t="shared" si="7"/>
        <v>0</v>
      </c>
      <c r="AI28" s="254" t="str">
        <f t="shared" si="8"/>
        <v/>
      </c>
      <c r="AJ28" s="263" t="str">
        <f t="shared" si="9"/>
        <v/>
      </c>
      <c r="AK28" s="269" t="str">
        <f t="shared" si="10"/>
        <v/>
      </c>
      <c r="AL28" s="20"/>
      <c r="AM28" s="369"/>
      <c r="AN28" s="370"/>
      <c r="AO28" s="94"/>
      <c r="AP28" s="95"/>
      <c r="AQ28" s="95"/>
      <c r="AR28" s="91"/>
      <c r="AS28" s="20"/>
      <c r="AT28" s="20"/>
    </row>
    <row r="29" spans="1:48" ht="45" customHeight="1" x14ac:dyDescent="0.15">
      <c r="B29" s="141">
        <f t="shared" si="16"/>
        <v>44881</v>
      </c>
      <c r="C29" s="142" t="str">
        <f t="shared" si="5"/>
        <v>Wed</v>
      </c>
      <c r="D29" s="292" t="str">
        <f>IF(OR(WEEKDAY(B29)=1,WEEKDAY(B29)=7),"休日",IF(ISNA(VLOOKUP(B29,'(事務用)2022年度休日一覧(土日除く)'!A:B,2,FALSE)),"","休日"))</f>
        <v/>
      </c>
      <c r="E29" s="182">
        <f>IF(D29="",Q9,"")</f>
        <v>0</v>
      </c>
      <c r="F29" s="204" t="s">
        <v>3</v>
      </c>
      <c r="G29" s="184" t="str">
        <f>IF(D29="",IF(S9="","",S9),"")</f>
        <v/>
      </c>
      <c r="H29" s="182">
        <f>IF(D29="",Q10,"")</f>
        <v>0</v>
      </c>
      <c r="I29" s="205" t="s">
        <v>3</v>
      </c>
      <c r="J29" s="185" t="str">
        <f>IF(D29="",IF(S10="","",S10),"")</f>
        <v/>
      </c>
      <c r="K29" s="242" t="str">
        <f>IF(D29="",IF(W9="","",W9),"")</f>
        <v/>
      </c>
      <c r="L29" s="200"/>
      <c r="M29" s="206"/>
      <c r="N29" s="305"/>
      <c r="O29" s="307"/>
      <c r="P29" s="307"/>
      <c r="Q29" s="307"/>
      <c r="R29" s="307"/>
      <c r="S29" s="307"/>
      <c r="T29" s="307"/>
      <c r="U29" s="307"/>
      <c r="V29" s="307"/>
      <c r="W29" s="307"/>
      <c r="X29" s="307"/>
      <c r="Y29" s="307"/>
      <c r="Z29" s="295"/>
      <c r="AA29" s="24"/>
      <c r="AB29" s="29"/>
      <c r="AC29" s="294"/>
      <c r="AD29" s="82" t="s">
        <v>35</v>
      </c>
      <c r="AE29" s="233" t="e">
        <f t="shared" si="1"/>
        <v>#VALUE!</v>
      </c>
      <c r="AF29" s="233" t="e">
        <f t="shared" si="2"/>
        <v>#VALUE!</v>
      </c>
      <c r="AG29" s="266" t="e">
        <f t="shared" si="6"/>
        <v>#VALUE!</v>
      </c>
      <c r="AH29" s="266">
        <f t="shared" si="7"/>
        <v>0</v>
      </c>
      <c r="AI29" s="254" t="str">
        <f t="shared" si="8"/>
        <v/>
      </c>
      <c r="AJ29" s="263" t="str">
        <f t="shared" si="9"/>
        <v/>
      </c>
      <c r="AK29" s="269" t="str">
        <f t="shared" si="10"/>
        <v/>
      </c>
      <c r="AL29" s="106"/>
      <c r="AM29" s="20"/>
      <c r="AN29" s="20"/>
      <c r="AO29" s="20"/>
      <c r="AP29" s="20"/>
      <c r="AQ29" s="20"/>
    </row>
    <row r="30" spans="1:48" ht="45" customHeight="1" thickBot="1" x14ac:dyDescent="0.2">
      <c r="A30" s="108"/>
      <c r="B30" s="143">
        <f t="shared" si="16"/>
        <v>44882</v>
      </c>
      <c r="C30" s="144" t="str">
        <f t="shared" si="5"/>
        <v>Thu</v>
      </c>
      <c r="D30" s="296" t="str">
        <f>IF(OR(WEEKDAY(B30)=1,WEEKDAY(B30)=7),"休日",IF(ISNA(VLOOKUP(B30,'(事務用)2022年度休日一覧(土日除く)'!A:B,2,FALSE)),"","休日"))</f>
        <v/>
      </c>
      <c r="E30" s="207">
        <f>IF(D30="",Q9,"")</f>
        <v>0</v>
      </c>
      <c r="F30" s="208" t="s">
        <v>3</v>
      </c>
      <c r="G30" s="188" t="str">
        <f>IF(D30="",IF(S9="","",S9),"")</f>
        <v/>
      </c>
      <c r="H30" s="209">
        <f>IF(D30="",Q10,"")</f>
        <v>0</v>
      </c>
      <c r="I30" s="208" t="s">
        <v>3</v>
      </c>
      <c r="J30" s="210" t="str">
        <f>IF(D30="",IF(S10="","",S10),"")</f>
        <v/>
      </c>
      <c r="K30" s="248" t="str">
        <f>IF(D30="",IF(W9="","",W9),"")</f>
        <v/>
      </c>
      <c r="L30" s="211"/>
      <c r="M30" s="194"/>
      <c r="N30" s="49"/>
      <c r="O30" s="312" t="s">
        <v>84</v>
      </c>
      <c r="P30" s="313"/>
      <c r="Q30" s="313"/>
      <c r="R30" s="314"/>
      <c r="S30" s="174">
        <f>COUNT(B14:B30,N14:N27)</f>
        <v>30</v>
      </c>
      <c r="T30" s="312" t="s">
        <v>85</v>
      </c>
      <c r="U30" s="313"/>
      <c r="V30" s="313"/>
      <c r="W30" s="313"/>
      <c r="X30" s="371">
        <f>SUM(AK14:AK30,AT14:AT27)</f>
        <v>0</v>
      </c>
      <c r="Y30" s="372"/>
      <c r="Z30" s="55"/>
      <c r="AA30" s="34"/>
      <c r="AB30" s="297"/>
      <c r="AC30" s="25"/>
      <c r="AD30" s="82" t="s">
        <v>36</v>
      </c>
      <c r="AE30" s="236" t="e">
        <f t="shared" si="1"/>
        <v>#VALUE!</v>
      </c>
      <c r="AF30" s="236" t="e">
        <f t="shared" si="2"/>
        <v>#VALUE!</v>
      </c>
      <c r="AG30" s="267" t="e">
        <f t="shared" si="6"/>
        <v>#VALUE!</v>
      </c>
      <c r="AH30" s="267">
        <f t="shared" si="7"/>
        <v>0</v>
      </c>
      <c r="AI30" s="255" t="str">
        <f t="shared" si="8"/>
        <v/>
      </c>
      <c r="AJ30" s="265" t="str">
        <f t="shared" si="9"/>
        <v/>
      </c>
      <c r="AK30" s="270" t="str">
        <f t="shared" si="10"/>
        <v/>
      </c>
      <c r="AL30" s="107"/>
      <c r="AM30" s="373"/>
      <c r="AN30" s="373"/>
    </row>
    <row r="31" spans="1:48" ht="45" customHeight="1" x14ac:dyDescent="0.15">
      <c r="B31" s="9"/>
      <c r="C31" s="9"/>
      <c r="D31" s="9"/>
      <c r="E31" s="63"/>
      <c r="F31" s="63"/>
      <c r="G31" s="63"/>
      <c r="H31" s="63"/>
      <c r="I31" s="9"/>
      <c r="J31" s="63"/>
      <c r="K31" s="63"/>
      <c r="L31" s="63"/>
      <c r="M31" s="63"/>
      <c r="N31" s="9"/>
      <c r="O31" s="148"/>
      <c r="P31" s="149"/>
      <c r="Q31" s="149"/>
      <c r="R31" s="149"/>
      <c r="S31" s="148"/>
      <c r="T31" s="312" t="s">
        <v>86</v>
      </c>
      <c r="U31" s="313"/>
      <c r="V31" s="313"/>
      <c r="W31" s="313"/>
      <c r="X31" s="366">
        <f>X30-(S30/7)*38.75</f>
        <v>-166.07142857142856</v>
      </c>
      <c r="Y31" s="367"/>
      <c r="Z31" s="56"/>
      <c r="AA31" s="33"/>
      <c r="AB31" s="33"/>
      <c r="AC31" s="33"/>
      <c r="AD31" s="33"/>
      <c r="AE31" s="33"/>
      <c r="AF31" s="33"/>
      <c r="AG31" s="33"/>
      <c r="AH31" s="33"/>
      <c r="AI31" s="33"/>
      <c r="AJ31" s="33"/>
      <c r="AK31" s="33"/>
      <c r="AL31" s="33"/>
      <c r="AM31" s="34"/>
      <c r="AN31" s="20"/>
    </row>
    <row r="32" spans="1:4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c r="AC32" s="33"/>
      <c r="AD32" s="33"/>
      <c r="AE32" s="33"/>
      <c r="AF32" s="33"/>
      <c r="AG32" s="33"/>
      <c r="AH32" s="33"/>
      <c r="AI32" s="33"/>
      <c r="AJ32" s="33"/>
      <c r="AK32" s="33"/>
      <c r="AL32" s="33"/>
      <c r="AM32" s="34"/>
      <c r="AN32" s="20"/>
    </row>
    <row r="33" spans="2:40" s="41" customFormat="1" ht="33.75" customHeight="1" x14ac:dyDescent="0.15">
      <c r="B33" s="171" t="s">
        <v>72</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c r="AC33" s="39"/>
      <c r="AD33" s="39"/>
      <c r="AE33" s="39"/>
      <c r="AF33" s="39"/>
      <c r="AG33" s="39"/>
      <c r="AH33" s="39"/>
      <c r="AI33" s="39"/>
      <c r="AJ33" s="39"/>
      <c r="AK33" s="39"/>
      <c r="AL33" s="39"/>
      <c r="AM33" s="40"/>
      <c r="AN33" s="37"/>
    </row>
    <row r="34" spans="2:40" ht="74.25" customHeight="1" x14ac:dyDescent="0.15">
      <c r="B34" s="315" t="s">
        <v>54</v>
      </c>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10"/>
      <c r="AA34" s="32"/>
      <c r="AB34" s="34"/>
      <c r="AC34" s="33"/>
      <c r="AD34" s="33"/>
      <c r="AE34" s="33"/>
      <c r="AF34" s="33"/>
      <c r="AG34" s="33"/>
      <c r="AH34" s="33"/>
      <c r="AI34" s="33"/>
      <c r="AJ34" s="33"/>
      <c r="AK34" s="33"/>
      <c r="AL34" s="33"/>
      <c r="AM34" s="34"/>
      <c r="AN34" s="20"/>
    </row>
    <row r="35" spans="2:40"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c r="AC35" s="33"/>
      <c r="AD35" s="33"/>
      <c r="AE35" s="33"/>
      <c r="AF35" s="33"/>
      <c r="AG35" s="33"/>
      <c r="AH35" s="33"/>
      <c r="AI35" s="33"/>
      <c r="AJ35" s="33"/>
      <c r="AK35" s="33"/>
      <c r="AL35" s="33"/>
      <c r="AM35" s="34"/>
      <c r="AN35" s="20"/>
    </row>
    <row r="36" spans="2:40" ht="20.25" customHeight="1" thickBot="1" x14ac:dyDescent="0.2">
      <c r="B36" s="352" t="s">
        <v>69</v>
      </c>
      <c r="C36" s="353"/>
      <c r="D36" s="353"/>
      <c r="E36" s="353"/>
      <c r="F36" s="353"/>
      <c r="G36" s="353"/>
      <c r="H36" s="353"/>
      <c r="I36" s="353"/>
      <c r="J36" s="353"/>
      <c r="K36" s="353"/>
      <c r="L36" s="353"/>
      <c r="M36" s="354"/>
      <c r="N36" s="352" t="s">
        <v>70</v>
      </c>
      <c r="O36" s="353"/>
      <c r="P36" s="353"/>
      <c r="Q36" s="353"/>
      <c r="R36" s="353"/>
      <c r="S36" s="353"/>
      <c r="T36" s="353"/>
      <c r="U36" s="353"/>
      <c r="V36" s="353"/>
      <c r="W36" s="353"/>
      <c r="X36" s="353"/>
      <c r="Y36" s="354"/>
      <c r="Z36" s="33"/>
      <c r="AA36" s="32"/>
      <c r="AB36" s="34"/>
      <c r="AC36" s="33"/>
      <c r="AD36" s="33"/>
      <c r="AE36" s="33"/>
      <c r="AF36" s="33"/>
      <c r="AG36" s="33"/>
      <c r="AH36" s="33"/>
      <c r="AI36" s="33"/>
      <c r="AJ36" s="33"/>
      <c r="AK36" s="33"/>
      <c r="AL36" s="33"/>
      <c r="AM36" s="34"/>
      <c r="AN36" s="20"/>
    </row>
    <row r="37" spans="2:40" ht="20.25" customHeight="1" x14ac:dyDescent="0.15">
      <c r="B37" s="316" t="s">
        <v>42</v>
      </c>
      <c r="C37" s="309"/>
      <c r="D37" s="310"/>
      <c r="E37" s="308" t="s">
        <v>40</v>
      </c>
      <c r="F37" s="309"/>
      <c r="G37" s="309"/>
      <c r="H37" s="308" t="s">
        <v>41</v>
      </c>
      <c r="I37" s="309"/>
      <c r="J37" s="310"/>
      <c r="K37" s="308" t="s">
        <v>48</v>
      </c>
      <c r="L37" s="309"/>
      <c r="M37" s="311"/>
      <c r="N37" s="316" t="s">
        <v>42</v>
      </c>
      <c r="O37" s="309"/>
      <c r="P37" s="310"/>
      <c r="Q37" s="308" t="s">
        <v>40</v>
      </c>
      <c r="R37" s="309"/>
      <c r="S37" s="310"/>
      <c r="T37" s="308" t="s">
        <v>41</v>
      </c>
      <c r="U37" s="309"/>
      <c r="V37" s="310"/>
      <c r="W37" s="308" t="s">
        <v>48</v>
      </c>
      <c r="X37" s="309"/>
      <c r="Y37" s="311"/>
      <c r="Z37" s="20"/>
    </row>
    <row r="38" spans="2:40" ht="39.950000000000003" customHeight="1" x14ac:dyDescent="0.15">
      <c r="B38" s="154"/>
      <c r="C38" s="350"/>
      <c r="D38" s="351"/>
      <c r="E38" s="155"/>
      <c r="F38" s="156" t="s">
        <v>60</v>
      </c>
      <c r="G38" s="283"/>
      <c r="H38" s="155"/>
      <c r="I38" s="156" t="s">
        <v>60</v>
      </c>
      <c r="J38" s="158"/>
      <c r="K38" s="360"/>
      <c r="L38" s="361"/>
      <c r="M38" s="362"/>
      <c r="N38" s="154"/>
      <c r="O38" s="350"/>
      <c r="P38" s="351"/>
      <c r="Q38" s="155"/>
      <c r="R38" s="156" t="s">
        <v>60</v>
      </c>
      <c r="S38" s="283"/>
      <c r="T38" s="155"/>
      <c r="U38" s="156" t="s">
        <v>60</v>
      </c>
      <c r="V38" s="158"/>
      <c r="W38" s="360"/>
      <c r="X38" s="361"/>
      <c r="Y38" s="362"/>
      <c r="Z38" s="20"/>
    </row>
    <row r="39" spans="2:40" ht="39.950000000000003" customHeight="1" x14ac:dyDescent="0.15">
      <c r="B39" s="154"/>
      <c r="C39" s="350"/>
      <c r="D39" s="351"/>
      <c r="E39" s="155"/>
      <c r="F39" s="156" t="s">
        <v>60</v>
      </c>
      <c r="G39" s="283"/>
      <c r="H39" s="155"/>
      <c r="I39" s="156" t="s">
        <v>60</v>
      </c>
      <c r="J39" s="158"/>
      <c r="K39" s="360"/>
      <c r="L39" s="361"/>
      <c r="M39" s="362"/>
      <c r="N39" s="154"/>
      <c r="O39" s="350"/>
      <c r="P39" s="351"/>
      <c r="Q39" s="155"/>
      <c r="R39" s="156" t="s">
        <v>60</v>
      </c>
      <c r="S39" s="283"/>
      <c r="T39" s="155"/>
      <c r="U39" s="156" t="s">
        <v>60</v>
      </c>
      <c r="V39" s="158"/>
      <c r="W39" s="360"/>
      <c r="X39" s="361"/>
      <c r="Y39" s="362"/>
      <c r="Z39" s="20"/>
    </row>
    <row r="40" spans="2:40" ht="39.950000000000003" customHeight="1" x14ac:dyDescent="0.15">
      <c r="B40" s="154"/>
      <c r="C40" s="350"/>
      <c r="D40" s="351"/>
      <c r="E40" s="155"/>
      <c r="F40" s="156" t="s">
        <v>60</v>
      </c>
      <c r="G40" s="283"/>
      <c r="H40" s="155"/>
      <c r="I40" s="156" t="s">
        <v>60</v>
      </c>
      <c r="J40" s="158"/>
      <c r="K40" s="360"/>
      <c r="L40" s="361"/>
      <c r="M40" s="362"/>
      <c r="N40" s="154"/>
      <c r="O40" s="350"/>
      <c r="P40" s="351"/>
      <c r="Q40" s="155"/>
      <c r="R40" s="156" t="s">
        <v>60</v>
      </c>
      <c r="S40" s="283"/>
      <c r="T40" s="155"/>
      <c r="U40" s="156" t="s">
        <v>60</v>
      </c>
      <c r="V40" s="158"/>
      <c r="W40" s="360"/>
      <c r="X40" s="361"/>
      <c r="Y40" s="362"/>
      <c r="Z40" s="20"/>
    </row>
    <row r="41" spans="2:40" ht="39.950000000000003" customHeight="1" x14ac:dyDescent="0.15">
      <c r="B41" s="154"/>
      <c r="C41" s="350"/>
      <c r="D41" s="351"/>
      <c r="E41" s="155"/>
      <c r="F41" s="156" t="s">
        <v>60</v>
      </c>
      <c r="G41" s="283"/>
      <c r="H41" s="155"/>
      <c r="I41" s="156" t="s">
        <v>60</v>
      </c>
      <c r="J41" s="158"/>
      <c r="K41" s="360"/>
      <c r="L41" s="361"/>
      <c r="M41" s="362"/>
      <c r="N41" s="154"/>
      <c r="O41" s="350"/>
      <c r="P41" s="351"/>
      <c r="Q41" s="155"/>
      <c r="R41" s="156" t="s">
        <v>60</v>
      </c>
      <c r="S41" s="283"/>
      <c r="T41" s="155"/>
      <c r="U41" s="156" t="s">
        <v>60</v>
      </c>
      <c r="V41" s="158"/>
      <c r="W41" s="360"/>
      <c r="X41" s="361"/>
      <c r="Y41" s="362"/>
      <c r="Z41" s="20"/>
    </row>
    <row r="42" spans="2:40" ht="39.950000000000003" customHeight="1" thickBot="1" x14ac:dyDescent="0.2">
      <c r="B42" s="159"/>
      <c r="C42" s="358"/>
      <c r="D42" s="359"/>
      <c r="E42" s="160"/>
      <c r="F42" s="161" t="s">
        <v>60</v>
      </c>
      <c r="G42" s="282"/>
      <c r="H42" s="163"/>
      <c r="I42" s="161" t="s">
        <v>60</v>
      </c>
      <c r="J42" s="164"/>
      <c r="K42" s="363"/>
      <c r="L42" s="364"/>
      <c r="M42" s="365"/>
      <c r="N42" s="159"/>
      <c r="O42" s="358"/>
      <c r="P42" s="359"/>
      <c r="Q42" s="163"/>
      <c r="R42" s="161" t="s">
        <v>60</v>
      </c>
      <c r="S42" s="282"/>
      <c r="T42" s="163"/>
      <c r="U42" s="161" t="s">
        <v>60</v>
      </c>
      <c r="V42" s="164"/>
      <c r="W42" s="363"/>
      <c r="X42" s="364"/>
      <c r="Y42" s="365"/>
      <c r="Z42" s="20"/>
    </row>
    <row r="43" spans="2:40" ht="24" customHeight="1" x14ac:dyDescent="0.15">
      <c r="B43" s="57"/>
      <c r="C43" s="26"/>
      <c r="D43" s="26"/>
      <c r="E43" s="26"/>
      <c r="F43" s="26"/>
      <c r="G43" s="26"/>
      <c r="H43" s="92"/>
      <c r="I43" s="26"/>
      <c r="J43" s="26"/>
      <c r="K43" s="26"/>
      <c r="L43" s="26"/>
      <c r="M43" s="26"/>
      <c r="N43" s="26"/>
      <c r="O43" s="26"/>
      <c r="P43" s="26"/>
      <c r="Q43" s="92"/>
      <c r="R43" s="26"/>
      <c r="S43" s="26"/>
      <c r="T43" s="92"/>
      <c r="U43" s="26"/>
      <c r="V43" s="26"/>
      <c r="W43" s="26"/>
      <c r="X43" s="26"/>
      <c r="Y43" s="26"/>
      <c r="Z43" s="33"/>
      <c r="AA43" s="33"/>
      <c r="AB43" s="34"/>
      <c r="AC43" s="34"/>
      <c r="AD43" s="34"/>
      <c r="AE43" s="34"/>
      <c r="AF43" s="34"/>
      <c r="AG43" s="34"/>
      <c r="AH43" s="34"/>
      <c r="AI43" s="34"/>
      <c r="AJ43" s="34"/>
      <c r="AK43" s="34"/>
      <c r="AL43" s="34"/>
      <c r="AM43" s="34"/>
      <c r="AN43" s="20"/>
    </row>
    <row r="44" spans="2:40"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x14ac:dyDescent="0.15">
      <c r="B45" s="44"/>
      <c r="AA45" s="33"/>
      <c r="AB45" s="34"/>
      <c r="AC45" s="34"/>
      <c r="AD45" s="34"/>
      <c r="AE45" s="34"/>
      <c r="AF45" s="34"/>
      <c r="AG45" s="34"/>
      <c r="AH45" s="34"/>
      <c r="AI45" s="34"/>
      <c r="AJ45" s="34"/>
      <c r="AK45" s="34"/>
      <c r="AL45" s="34"/>
      <c r="AM45" s="34"/>
      <c r="AN45" s="20"/>
    </row>
    <row r="46" spans="2:40"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x14ac:dyDescent="0.15">
      <c r="AA50" s="36"/>
      <c r="AB50" s="36"/>
      <c r="AC50" s="36"/>
      <c r="AD50" s="36"/>
      <c r="AE50" s="36"/>
      <c r="AF50" s="36"/>
      <c r="AG50" s="36"/>
      <c r="AH50" s="36"/>
      <c r="AI50" s="36"/>
      <c r="AJ50" s="36"/>
      <c r="AK50" s="36"/>
      <c r="AL50" s="36"/>
      <c r="AM50" s="36"/>
    </row>
    <row r="51" spans="2:39" ht="12" customHeight="1" x14ac:dyDescent="0.15">
      <c r="AA51" s="35"/>
      <c r="AB51" s="35"/>
      <c r="AC51" s="35"/>
      <c r="AD51" s="35"/>
      <c r="AE51" s="35"/>
      <c r="AF51" s="35"/>
      <c r="AG51" s="35"/>
      <c r="AH51" s="35"/>
      <c r="AI51" s="35"/>
      <c r="AJ51" s="35"/>
      <c r="AK51" s="35"/>
      <c r="AL51" s="35"/>
      <c r="AM51" s="35"/>
    </row>
  </sheetData>
  <mergeCells count="69">
    <mergeCell ref="B8:Y8"/>
    <mergeCell ref="D1:F1"/>
    <mergeCell ref="V1:Y1"/>
    <mergeCell ref="AB1:AV1"/>
    <mergeCell ref="B2:V2"/>
    <mergeCell ref="B3:Y3"/>
    <mergeCell ref="AA3:AV3"/>
    <mergeCell ref="C5:J5"/>
    <mergeCell ref="M5:Q5"/>
    <mergeCell ref="T5:Y5"/>
    <mergeCell ref="AA5:AT5"/>
    <mergeCell ref="B7:Y7"/>
    <mergeCell ref="B12:D13"/>
    <mergeCell ref="E12:K12"/>
    <mergeCell ref="L12:L13"/>
    <mergeCell ref="M12:M13"/>
    <mergeCell ref="N12:P13"/>
    <mergeCell ref="B9:M10"/>
    <mergeCell ref="N9:P9"/>
    <mergeCell ref="U9:V9"/>
    <mergeCell ref="W9:X9"/>
    <mergeCell ref="N10:P10"/>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B37:D37"/>
    <mergeCell ref="E37:G37"/>
    <mergeCell ref="H37:J37"/>
    <mergeCell ref="K37:M37"/>
    <mergeCell ref="N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6">
    <dataValidation type="list" allowBlank="1" showInputMessage="1" sqref="W9:X9 K14" xr:uid="{00000000-0002-0000-0800-000000000000}">
      <formula1>"0.5,1,1.5,2,2.5,3,3.5,4,4.5,5,5.5,6,6.5,7,7.5,8"</formula1>
    </dataValidation>
    <dataValidation type="list" allowBlank="1" showInputMessage="1" showErrorMessage="1" sqref="C38:D38" xr:uid="{00000000-0002-0000-0800-000001000000}">
      <formula1>"Sun,Mon,The,Wed,Thu,Fri,Sat"</formula1>
    </dataValidation>
    <dataValidation type="list" allowBlank="1" showInputMessage="1" sqref="H14:H30 T14:T27" xr:uid="{00000000-0002-0000-0800-000002000000}">
      <formula1>"5,6,7,8,9,10,11,12,13,14,15,16,17,18,19,20,21,22"</formula1>
    </dataValidation>
    <dataValidation type="list" allowBlank="1" showInputMessage="1" showErrorMessage="1" sqref="H38:H42" xr:uid="{00000000-0002-0000-0800-000003000000}">
      <formula1>"22,23,24,1,2,3,4,5"</formula1>
    </dataValidation>
    <dataValidation type="list" allowBlank="1" sqref="Q17" xr:uid="{00000000-0002-0000-0800-000004000000}">
      <formula1>"5,6,7,8,9,10,11,12,13,14,15,16,17,18,19,20,21"</formula1>
    </dataValidation>
    <dataValidation type="list" allowBlank="1" showInputMessage="1" showErrorMessage="1" sqref="E38:E42" xr:uid="{00000000-0002-0000-0800-000005000000}">
      <formula1>"22,23,24,1,2,3,4"</formula1>
    </dataValidation>
    <dataValidation type="list" allowBlank="1" showInputMessage="1" showErrorMessage="1" sqref="Q38:Q42 T38:T42" xr:uid="{00000000-0002-0000-0800-000006000000}">
      <formula1>"1,2,3,4,5,6,7,8,9,10,11,12,13,14,15,16,17,18,19,20,21,22,23,24"</formula1>
    </dataValidation>
    <dataValidation type="list" allowBlank="1" showInputMessage="1" showErrorMessage="1" sqref="L14:L30 X14:X26" xr:uid="{00000000-0002-0000-0800-000007000000}">
      <formula1>"○"</formula1>
    </dataValidation>
    <dataValidation type="list" allowBlank="1" showInputMessage="1" showErrorMessage="1" sqref="O38:P42 C39:D42" xr:uid="{00000000-0002-0000-0800-000008000000}">
      <formula1>"Sun,Mon,Tue,Wed,Thu,Fri,Sat"</formula1>
    </dataValidation>
    <dataValidation type="list" allowBlank="1" showInputMessage="1" showErrorMessage="1" sqref="B38:B42 N38:N42" xr:uid="{00000000-0002-0000-0800-000009000000}">
      <formula1>"1,2,3,4,5,6,7,8,9,10,11,12,13,14,15,16,17,18,19,20,21,22,23,24,25,26,27,28,29,30,31"</formula1>
    </dataValidation>
    <dataValidation type="list" allowBlank="1" showInputMessage="1" sqref="Q9:Q10 Q18:Q27 E14:E30 Q14:Q16" xr:uid="{00000000-0002-0000-0800-00000A000000}">
      <formula1>"5,6,7,8,9,10,11,12,13,14,15,16,17,18,19,20,21"</formula1>
    </dataValidation>
    <dataValidation type="list" allowBlank="1" showInputMessage="1" showErrorMessage="1" sqref="J38:J42 V38:V42 S38:S42 G38:G42" xr:uid="{00000000-0002-0000-0800-00000B000000}">
      <formula1>"00,01,02,03,04,05,06,07,08,09,10,11,12,13,14,15,16,17,18,19,20,21,22,23,24,25,26,27,28,29,30,31,32,33,34,35,36,37,38,39,40,41,42,43,44,45,46,47,48,49,50,51,52,53,54,55,56,57,58,59"</formula1>
    </dataValidation>
    <dataValidation type="list" allowBlank="1" showInputMessage="1" showErrorMessage="1" sqref="M14:M30 Y14:Y26" xr:uid="{00000000-0002-0000-0800-00000C000000}">
      <formula1>"1日,半日"</formula1>
    </dataValidation>
    <dataValidation type="list" allowBlank="1" showInputMessage="1" sqref="G14:G30 V14:V27 S14:S27 J14:J30 S9:S10" xr:uid="{00000000-0002-0000-08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800-00000E000000}">
      <formula1>"lecture,entrance examination,university administration,other(except your research)"</formula1>
    </dataValidation>
    <dataValidation type="list" allowBlank="1" showInputMessage="1" showErrorMessage="1" sqref="K15:K30 W14:W26" xr:uid="{00000000-0002-0000-08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2"/>
  <sheetViews>
    <sheetView workbookViewId="0">
      <selection sqref="A1:A1048576"/>
    </sheetView>
  </sheetViews>
  <sheetFormatPr defaultRowHeight="13.5" x14ac:dyDescent="0.15"/>
  <cols>
    <col min="1" max="1" width="12.625" customWidth="1"/>
  </cols>
  <sheetData>
    <row r="1" spans="1:2" x14ac:dyDescent="0.15">
      <c r="A1" s="1">
        <v>44680</v>
      </c>
      <c r="B1" s="2" t="s">
        <v>2</v>
      </c>
    </row>
    <row r="2" spans="1:2" x14ac:dyDescent="0.15">
      <c r="A2" s="1">
        <v>44684</v>
      </c>
      <c r="B2" s="3" t="s">
        <v>87</v>
      </c>
    </row>
    <row r="3" spans="1:2" x14ac:dyDescent="0.15">
      <c r="A3" s="1">
        <v>44685</v>
      </c>
      <c r="B3" s="3" t="s">
        <v>2</v>
      </c>
    </row>
    <row r="4" spans="1:2" x14ac:dyDescent="0.15">
      <c r="A4" s="1">
        <v>44686</v>
      </c>
      <c r="B4" s="3" t="s">
        <v>2</v>
      </c>
    </row>
    <row r="5" spans="1:2" x14ac:dyDescent="0.15">
      <c r="A5" s="1">
        <v>44760</v>
      </c>
      <c r="B5" s="3" t="s">
        <v>87</v>
      </c>
    </row>
    <row r="6" spans="1:2" x14ac:dyDescent="0.15">
      <c r="A6" s="1">
        <v>44784</v>
      </c>
      <c r="B6" s="2" t="s">
        <v>2</v>
      </c>
    </row>
    <row r="7" spans="1:2" x14ac:dyDescent="0.15">
      <c r="A7" s="4">
        <v>44823</v>
      </c>
      <c r="B7" s="3" t="s">
        <v>87</v>
      </c>
    </row>
    <row r="8" spans="1:2" x14ac:dyDescent="0.15">
      <c r="A8" s="1">
        <v>44827</v>
      </c>
      <c r="B8" s="3" t="s">
        <v>2</v>
      </c>
    </row>
    <row r="9" spans="1:2" x14ac:dyDescent="0.15">
      <c r="A9" s="1">
        <v>44844</v>
      </c>
      <c r="B9" s="2" t="s">
        <v>2</v>
      </c>
    </row>
    <row r="10" spans="1:2" x14ac:dyDescent="0.15">
      <c r="A10" s="1">
        <v>44868</v>
      </c>
      <c r="B10" s="3" t="s">
        <v>2</v>
      </c>
    </row>
    <row r="11" spans="1:2" x14ac:dyDescent="0.15">
      <c r="A11" s="1">
        <v>44888</v>
      </c>
      <c r="B11" s="3" t="s">
        <v>2</v>
      </c>
    </row>
    <row r="12" spans="1:2" x14ac:dyDescent="0.15">
      <c r="A12" s="1">
        <v>44924</v>
      </c>
      <c r="B12" s="3" t="s">
        <v>2</v>
      </c>
    </row>
    <row r="13" spans="1:2" x14ac:dyDescent="0.15">
      <c r="A13" s="1">
        <v>44925</v>
      </c>
      <c r="B13" s="3" t="s">
        <v>2</v>
      </c>
    </row>
    <row r="14" spans="1:2" x14ac:dyDescent="0.15">
      <c r="A14" s="1">
        <v>44926</v>
      </c>
      <c r="B14" s="2" t="s">
        <v>2</v>
      </c>
    </row>
    <row r="15" spans="1:2" x14ac:dyDescent="0.15">
      <c r="A15" s="1">
        <v>44928</v>
      </c>
      <c r="B15" s="3" t="s">
        <v>87</v>
      </c>
    </row>
    <row r="16" spans="1:2" x14ac:dyDescent="0.15">
      <c r="A16" s="1">
        <v>44929</v>
      </c>
      <c r="B16" s="3" t="s">
        <v>2</v>
      </c>
    </row>
    <row r="17" spans="1:5" x14ac:dyDescent="0.15">
      <c r="A17" s="1">
        <v>44935</v>
      </c>
      <c r="B17" s="2" t="s">
        <v>2</v>
      </c>
    </row>
    <row r="18" spans="1:5" x14ac:dyDescent="0.15">
      <c r="A18" s="1">
        <v>44968</v>
      </c>
      <c r="B18" s="3" t="s">
        <v>87</v>
      </c>
      <c r="E18" s="281"/>
    </row>
    <row r="19" spans="1:5" x14ac:dyDescent="0.15">
      <c r="A19" s="1">
        <v>44980</v>
      </c>
      <c r="B19" s="3" t="s">
        <v>2</v>
      </c>
      <c r="E19" s="281"/>
    </row>
    <row r="20" spans="1:5" x14ac:dyDescent="0.15">
      <c r="A20" s="110">
        <v>45006</v>
      </c>
      <c r="B20" s="3" t="s">
        <v>2</v>
      </c>
      <c r="E20" s="281"/>
    </row>
    <row r="21" spans="1:5" x14ac:dyDescent="0.15">
      <c r="A21" s="110"/>
      <c r="B21" s="2"/>
      <c r="E21" s="281"/>
    </row>
    <row r="22" spans="1:5" x14ac:dyDescent="0.15">
      <c r="A22" s="110"/>
      <c r="B22" s="2"/>
      <c r="E22" s="281"/>
    </row>
    <row r="23" spans="1:5" x14ac:dyDescent="0.15">
      <c r="A23" s="110"/>
      <c r="B23" s="2"/>
      <c r="E23" s="281"/>
    </row>
    <row r="24" spans="1:5" x14ac:dyDescent="0.15">
      <c r="A24" s="110"/>
      <c r="B24" s="2"/>
      <c r="E24" s="281"/>
    </row>
    <row r="25" spans="1:5" x14ac:dyDescent="0.15">
      <c r="A25" s="110"/>
      <c r="B25" s="2"/>
      <c r="E25" s="281"/>
    </row>
    <row r="26" spans="1:5" x14ac:dyDescent="0.15">
      <c r="A26" s="110"/>
      <c r="B26" s="2"/>
      <c r="E26" s="281"/>
    </row>
    <row r="27" spans="1:5" x14ac:dyDescent="0.15">
      <c r="A27" s="110"/>
      <c r="E27" s="281"/>
    </row>
    <row r="28" spans="1:5" x14ac:dyDescent="0.15">
      <c r="A28" s="110"/>
      <c r="E28" s="281"/>
    </row>
    <row r="29" spans="1:5" x14ac:dyDescent="0.15">
      <c r="A29" s="110"/>
    </row>
    <row r="30" spans="1:5" x14ac:dyDescent="0.15">
      <c r="A30" s="109"/>
    </row>
    <row r="31" spans="1:5" x14ac:dyDescent="0.15">
      <c r="A31" s="109"/>
    </row>
    <row r="32" spans="1:5" x14ac:dyDescent="0.15">
      <c r="A32" s="109"/>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BB02F2-A5AB-4E34-8425-F44410409DB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8A0ECB-B794-4389-BED6-05701635743F}">
  <ds:schemaRefs>
    <ds:schemaRef ds:uri="http://schemas.microsoft.com/sharepoint/v3/contenttype/forms"/>
  </ds:schemaRefs>
</ds:datastoreItem>
</file>

<file path=customXml/itemProps3.xml><?xml version="1.0" encoding="utf-8"?>
<ds:datastoreItem xmlns:ds="http://schemas.openxmlformats.org/officeDocument/2006/customXml" ds:itemID="{295A54BB-368D-4CD6-A0D8-8053BCB3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2022.11</vt:lpstr>
      <vt:lpstr>(事務用)2022年度休日一覧(土日除く)</vt:lpstr>
      <vt:lpstr>'2022.11'!Print_Area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2022-11-29T05:30:22Z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