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4_{AE979414-3B54-4F7A-8343-6B53771925C5}" xr6:coauthVersionLast="47" xr6:coauthVersionMax="47" xr10:uidLastSave="{00000000-0000-0000-0000-000000000000}"/>
  <bookViews>
    <workbookView xWindow="2730" yWindow="1080" windowWidth="25215" windowHeight="15120" firstSheet="1" activeTab="1" xr2:uid="{00000000-000D-0000-FFFF-FFFF00000000}"/>
  </bookViews>
  <sheets>
    <sheet name="Example" sheetId="55" r:id="rId1"/>
    <sheet name="2025.5" sheetId="57" r:id="rId2"/>
    <sheet name="(事務用)2025年度休日一覧(土日除く)" sheetId="6" state="hidden" r:id="rId3"/>
  </sheets>
  <definedNames>
    <definedName name="_xlnm.Print_Area" localSheetId="1">'2025.5'!$A$1:$Z$43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57" l="1"/>
  <c r="AI29" i="57"/>
  <c r="AI28" i="57"/>
  <c r="AR27" i="57"/>
  <c r="AI27" i="57"/>
  <c r="AR26" i="57"/>
  <c r="AI26" i="57"/>
  <c r="AR25" i="57"/>
  <c r="AI25" i="57"/>
  <c r="AR24" i="57"/>
  <c r="AI24" i="57"/>
  <c r="AR23" i="57"/>
  <c r="AI23" i="57"/>
  <c r="AR22" i="57"/>
  <c r="AI22" i="57"/>
  <c r="AR21" i="57"/>
  <c r="AI21" i="57"/>
  <c r="AR20" i="57"/>
  <c r="AI20" i="57"/>
  <c r="AR19" i="57"/>
  <c r="AI19" i="57"/>
  <c r="AR18" i="57"/>
  <c r="AI18" i="57"/>
  <c r="AR17" i="57"/>
  <c r="AI17" i="57"/>
  <c r="AR16" i="57"/>
  <c r="AI16" i="57"/>
  <c r="AR15" i="57"/>
  <c r="AI15" i="57"/>
  <c r="AR14" i="57"/>
  <c r="AI14" i="57"/>
  <c r="B14" i="57"/>
  <c r="D14" i="57" s="1"/>
  <c r="B14" i="55"/>
  <c r="B15" i="55"/>
  <c r="B15" i="57"/>
  <c r="C14" i="57"/>
  <c r="B16" i="57"/>
  <c r="B17" i="57" s="1"/>
  <c r="D15" i="57"/>
  <c r="H15" i="57" s="1"/>
  <c r="C15" i="57"/>
  <c r="D16" i="57"/>
  <c r="H16" i="57" s="1"/>
  <c r="C16" i="57"/>
  <c r="C15" i="55" l="1"/>
  <c r="D15" i="55"/>
  <c r="C14" i="55"/>
  <c r="D14" i="55"/>
  <c r="K16" i="57"/>
  <c r="AH16" i="57" s="1"/>
  <c r="G15" i="57"/>
  <c r="E16" i="57"/>
  <c r="J15" i="57"/>
  <c r="AF15" i="57" s="1"/>
  <c r="B18" i="57"/>
  <c r="C17" i="57"/>
  <c r="D17" i="57"/>
  <c r="E17" i="57" s="1"/>
  <c r="G16" i="57"/>
  <c r="J16" i="57"/>
  <c r="AF16" i="57" s="1"/>
  <c r="E15" i="57"/>
  <c r="AE15" i="57" s="1"/>
  <c r="K15" i="57"/>
  <c r="AH15" i="57" s="1"/>
  <c r="H14" i="57"/>
  <c r="G14" i="57"/>
  <c r="K14" i="57"/>
  <c r="AH14" i="57" s="1"/>
  <c r="J14" i="57"/>
  <c r="E14" i="57"/>
  <c r="AE14" i="57" s="1"/>
  <c r="B16" i="55"/>
  <c r="AF14" i="57" l="1"/>
  <c r="AG15" i="57"/>
  <c r="AE16" i="57"/>
  <c r="AG16" i="57" s="1"/>
  <c r="AJ16" i="57" s="1"/>
  <c r="AK16" i="57" s="1"/>
  <c r="G17" i="57"/>
  <c r="K17" i="57"/>
  <c r="AH17" i="57" s="1"/>
  <c r="AE17" i="57"/>
  <c r="H17" i="57"/>
  <c r="J17" i="57"/>
  <c r="B19" i="57"/>
  <c r="C18" i="57"/>
  <c r="D18" i="57"/>
  <c r="H18" i="57" s="1"/>
  <c r="AJ15" i="57"/>
  <c r="AK15" i="57" s="1"/>
  <c r="AG14" i="57"/>
  <c r="AJ14" i="57" s="1"/>
  <c r="AK14" i="57" s="1"/>
  <c r="B17" i="55"/>
  <c r="C16" i="55"/>
  <c r="D16" i="55"/>
  <c r="AF17" i="57" l="1"/>
  <c r="AG17" i="57" s="1"/>
  <c r="AJ17" i="57" s="1"/>
  <c r="AK17" i="57" s="1"/>
  <c r="J18" i="57"/>
  <c r="K18" i="57"/>
  <c r="AH18" i="57" s="1"/>
  <c r="G18" i="57"/>
  <c r="E18" i="57"/>
  <c r="AF18" i="57"/>
  <c r="B20" i="57"/>
  <c r="D19" i="57"/>
  <c r="H19" i="57" s="1"/>
  <c r="C19" i="57"/>
  <c r="C17" i="55"/>
  <c r="D17" i="55"/>
  <c r="B18" i="55"/>
  <c r="C20" i="57" l="1"/>
  <c r="B21" i="57"/>
  <c r="D20" i="57"/>
  <c r="J19" i="57"/>
  <c r="K19" i="57"/>
  <c r="AH19" i="57" s="1"/>
  <c r="E19" i="57"/>
  <c r="G19" i="57"/>
  <c r="AE18" i="57"/>
  <c r="AG18" i="57" s="1"/>
  <c r="AJ18" i="57" s="1"/>
  <c r="AK18" i="57" s="1"/>
  <c r="B19" i="55"/>
  <c r="C18" i="55"/>
  <c r="D18" i="55"/>
  <c r="AE19" i="57" l="1"/>
  <c r="AF19" i="57"/>
  <c r="C21" i="57"/>
  <c r="B22" i="57"/>
  <c r="D21" i="57"/>
  <c r="G20" i="57"/>
  <c r="K20" i="57"/>
  <c r="AH20" i="57" s="1"/>
  <c r="J20" i="57"/>
  <c r="H20" i="57"/>
  <c r="E20" i="57"/>
  <c r="AE20" i="57" s="1"/>
  <c r="C19" i="55"/>
  <c r="D19" i="55"/>
  <c r="B20" i="55"/>
  <c r="AG19" i="57" l="1"/>
  <c r="AJ19" i="57" s="1"/>
  <c r="AK19" i="57" s="1"/>
  <c r="AF20" i="57"/>
  <c r="AG20" i="57" s="1"/>
  <c r="AJ20" i="57" s="1"/>
  <c r="AK20" i="57" s="1"/>
  <c r="B23" i="57"/>
  <c r="C22" i="57"/>
  <c r="D22" i="57"/>
  <c r="H22" i="57" s="1"/>
  <c r="E21" i="57"/>
  <c r="H21" i="57"/>
  <c r="K21" i="57"/>
  <c r="AH21" i="57" s="1"/>
  <c r="J21" i="57"/>
  <c r="G21" i="57"/>
  <c r="B21" i="55"/>
  <c r="C20" i="55"/>
  <c r="D20" i="55"/>
  <c r="AF21" i="57" l="1"/>
  <c r="AE21" i="57"/>
  <c r="AG21" i="57"/>
  <c r="AJ21" i="57" s="1"/>
  <c r="AK21" i="57" s="1"/>
  <c r="K22" i="57"/>
  <c r="AH22" i="57" s="1"/>
  <c r="G22" i="57"/>
  <c r="J22" i="57"/>
  <c r="E22" i="57"/>
  <c r="AE22" i="57" s="1"/>
  <c r="B24" i="57"/>
  <c r="D23" i="57"/>
  <c r="C23" i="57"/>
  <c r="C21" i="55"/>
  <c r="D21" i="55"/>
  <c r="B22" i="55"/>
  <c r="AF22" i="57" l="1"/>
  <c r="AG22" i="57" s="1"/>
  <c r="AJ22" i="57" s="1"/>
  <c r="AK22" i="57" s="1"/>
  <c r="B25" i="57"/>
  <c r="C24" i="57"/>
  <c r="D24" i="57"/>
  <c r="J23" i="57"/>
  <c r="H23" i="57"/>
  <c r="G23" i="57"/>
  <c r="K23" i="57"/>
  <c r="AH23" i="57" s="1"/>
  <c r="E23" i="57"/>
  <c r="AE23" i="57" s="1"/>
  <c r="B23" i="55"/>
  <c r="C22" i="55"/>
  <c r="D22" i="55"/>
  <c r="AF23" i="57" l="1"/>
  <c r="AG23" i="57" s="1"/>
  <c r="AJ23" i="57" s="1"/>
  <c r="AK23" i="57" s="1"/>
  <c r="G24" i="57"/>
  <c r="J24" i="57"/>
  <c r="E24" i="57"/>
  <c r="AE24" i="57" s="1"/>
  <c r="K24" i="57"/>
  <c r="AH24" i="57" s="1"/>
  <c r="H24" i="57"/>
  <c r="B26" i="57"/>
  <c r="D25" i="57"/>
  <c r="C25" i="57"/>
  <c r="C23" i="55"/>
  <c r="D23" i="55"/>
  <c r="B24" i="55"/>
  <c r="K25" i="57" l="1"/>
  <c r="AH25" i="57" s="1"/>
  <c r="G25" i="57"/>
  <c r="J25" i="57"/>
  <c r="H25" i="57"/>
  <c r="E25" i="57"/>
  <c r="AF24" i="57"/>
  <c r="AG24" i="57" s="1"/>
  <c r="AJ24" i="57" s="1"/>
  <c r="AK24" i="57" s="1"/>
  <c r="B27" i="57"/>
  <c r="C26" i="57"/>
  <c r="D26" i="57"/>
  <c r="B25" i="55"/>
  <c r="C24" i="55"/>
  <c r="D24" i="55"/>
  <c r="AE25" i="57" l="1"/>
  <c r="AF25" i="57"/>
  <c r="J26" i="57"/>
  <c r="K26" i="57"/>
  <c r="AH26" i="57" s="1"/>
  <c r="G26" i="57"/>
  <c r="E26" i="57"/>
  <c r="H26" i="57"/>
  <c r="AF26" i="57" s="1"/>
  <c r="B28" i="57"/>
  <c r="D27" i="57"/>
  <c r="C27" i="57"/>
  <c r="C25" i="55"/>
  <c r="D25" i="55"/>
  <c r="B26" i="55"/>
  <c r="AE26" i="57" l="1"/>
  <c r="AG25" i="57"/>
  <c r="AJ25" i="57" s="1"/>
  <c r="AK25" i="57" s="1"/>
  <c r="C28" i="57"/>
  <c r="D28" i="57"/>
  <c r="B29" i="57"/>
  <c r="G27" i="57"/>
  <c r="H27" i="57"/>
  <c r="J27" i="57"/>
  <c r="K27" i="57"/>
  <c r="AH27" i="57" s="1"/>
  <c r="E27" i="57"/>
  <c r="AE27" i="57" s="1"/>
  <c r="AG26" i="57"/>
  <c r="AJ26" i="57" s="1"/>
  <c r="AK26" i="57" s="1"/>
  <c r="B27" i="55"/>
  <c r="C26" i="55"/>
  <c r="D26" i="55"/>
  <c r="J28" i="57" l="1"/>
  <c r="E28" i="57"/>
  <c r="G28" i="57"/>
  <c r="H28" i="57"/>
  <c r="AF28" i="57" s="1"/>
  <c r="K28" i="57"/>
  <c r="AH28" i="57" s="1"/>
  <c r="AF27" i="57"/>
  <c r="AG27" i="57" s="1"/>
  <c r="AJ27" i="57" s="1"/>
  <c r="AK27" i="57" s="1"/>
  <c r="B30" i="57"/>
  <c r="D29" i="57"/>
  <c r="C29" i="57"/>
  <c r="C27" i="55"/>
  <c r="D27" i="55"/>
  <c r="B28" i="55"/>
  <c r="AE28" i="57" l="1"/>
  <c r="AG28" i="57" s="1"/>
  <c r="AJ28" i="57"/>
  <c r="AK28" i="57" s="1"/>
  <c r="E29" i="57"/>
  <c r="K29" i="57"/>
  <c r="AH29" i="57" s="1"/>
  <c r="G29" i="57"/>
  <c r="H29" i="57"/>
  <c r="J29" i="57"/>
  <c r="C30" i="57"/>
  <c r="D30" i="57"/>
  <c r="N14" i="57"/>
  <c r="B29" i="55"/>
  <c r="C28" i="55"/>
  <c r="D28" i="55"/>
  <c r="AE29" i="57" l="1"/>
  <c r="AF29" i="57"/>
  <c r="P14" i="57"/>
  <c r="O14" i="57"/>
  <c r="N15" i="57"/>
  <c r="J30" i="57"/>
  <c r="E30" i="57"/>
  <c r="K30" i="57"/>
  <c r="AH30" i="57" s="1"/>
  <c r="G30" i="57"/>
  <c r="H30" i="57"/>
  <c r="AF30" i="57" s="1"/>
  <c r="C29" i="55"/>
  <c r="D29" i="55"/>
  <c r="B30" i="55"/>
  <c r="AG29" i="57" l="1"/>
  <c r="AJ29" i="57" s="1"/>
  <c r="AK29" i="57" s="1"/>
  <c r="AE30" i="57"/>
  <c r="AG30" i="57" s="1"/>
  <c r="AJ30" i="57" s="1"/>
  <c r="AK30" i="57" s="1"/>
  <c r="N16" i="57"/>
  <c r="P15" i="57"/>
  <c r="O15" i="57"/>
  <c r="Q14" i="57"/>
  <c r="W14" i="57"/>
  <c r="AQ14" i="57" s="1"/>
  <c r="T14" i="57"/>
  <c r="V14" i="57"/>
  <c r="S14" i="57"/>
  <c r="C30" i="55"/>
  <c r="D30" i="55"/>
  <c r="AO14" i="57" l="1"/>
  <c r="AN14" i="57"/>
  <c r="T15" i="57"/>
  <c r="Q15" i="57"/>
  <c r="W15" i="57"/>
  <c r="AQ15" i="57" s="1"/>
  <c r="S15" i="57"/>
  <c r="V15" i="57"/>
  <c r="O16" i="57"/>
  <c r="N17" i="57"/>
  <c r="P16" i="57"/>
  <c r="AP14" i="57" l="1"/>
  <c r="AS14" i="57" s="1"/>
  <c r="AT14" i="57" s="1"/>
  <c r="AN15" i="57"/>
  <c r="Q16" i="57"/>
  <c r="V16" i="57"/>
  <c r="S16" i="57"/>
  <c r="W16" i="57"/>
  <c r="AQ16" i="57" s="1"/>
  <c r="T16" i="57"/>
  <c r="P17" i="57"/>
  <c r="O17" i="57"/>
  <c r="N18" i="57"/>
  <c r="AO15" i="57"/>
  <c r="AP15" i="57" l="1"/>
  <c r="AS15" i="57" s="1"/>
  <c r="AT15" i="57" s="1"/>
  <c r="AO16" i="57"/>
  <c r="AN16" i="57"/>
  <c r="O18" i="57"/>
  <c r="N19" i="57"/>
  <c r="P18" i="57"/>
  <c r="S17" i="57"/>
  <c r="T17" i="57"/>
  <c r="W17" i="57"/>
  <c r="AQ17" i="57" s="1"/>
  <c r="V17" i="57"/>
  <c r="Q17" i="57"/>
  <c r="AN17" i="57" s="1"/>
  <c r="AP16" i="57" l="1"/>
  <c r="AS16" i="57" s="1"/>
  <c r="AT16" i="57" s="1"/>
  <c r="N20" i="57"/>
  <c r="P19" i="57"/>
  <c r="O19" i="57"/>
  <c r="AO17" i="57"/>
  <c r="AP17" i="57" s="1"/>
  <c r="AS17" i="57" s="1"/>
  <c r="AT17" i="57" s="1"/>
  <c r="Q18" i="57"/>
  <c r="V18" i="57"/>
  <c r="S18" i="57"/>
  <c r="T18" i="57"/>
  <c r="AO18" i="57" s="1"/>
  <c r="W18" i="57"/>
  <c r="AQ18" i="57" s="1"/>
  <c r="AN18" i="57" l="1"/>
  <c r="P20" i="57"/>
  <c r="O20" i="57"/>
  <c r="N21" i="57"/>
  <c r="AP18" i="57"/>
  <c r="AS18" i="57" s="1"/>
  <c r="AT18" i="57" s="1"/>
  <c r="T19" i="57"/>
  <c r="Q19" i="57"/>
  <c r="V19" i="57"/>
  <c r="S19" i="57"/>
  <c r="W19" i="57"/>
  <c r="AQ19" i="57" s="1"/>
  <c r="AO19" i="57" l="1"/>
  <c r="AN19" i="57"/>
  <c r="P21" i="57"/>
  <c r="N22" i="57"/>
  <c r="O21" i="57"/>
  <c r="Q20" i="57"/>
  <c r="S20" i="57"/>
  <c r="T20" i="57"/>
  <c r="V20" i="57"/>
  <c r="W20" i="57"/>
  <c r="AQ20" i="57" s="1"/>
  <c r="AP19" i="57" l="1"/>
  <c r="AS19" i="57" s="1"/>
  <c r="AT19" i="57" s="1"/>
  <c r="W21" i="57"/>
  <c r="AQ21" i="57" s="1"/>
  <c r="V21" i="57"/>
  <c r="Q21" i="57"/>
  <c r="T21" i="57"/>
  <c r="AO21" i="57" s="1"/>
  <c r="S21" i="57"/>
  <c r="AO20" i="57"/>
  <c r="AN20" i="57"/>
  <c r="P22" i="57"/>
  <c r="N23" i="57"/>
  <c r="O22" i="57"/>
  <c r="AP20" i="57" l="1"/>
  <c r="AS20" i="57" s="1"/>
  <c r="AT20" i="57" s="1"/>
  <c r="W22" i="57"/>
  <c r="AQ22" i="57" s="1"/>
  <c r="V22" i="57"/>
  <c r="T22" i="57"/>
  <c r="S22" i="57"/>
  <c r="Q22" i="57"/>
  <c r="P23" i="57"/>
  <c r="O23" i="57"/>
  <c r="N24" i="57"/>
  <c r="AN21" i="57"/>
  <c r="AP21" i="57" s="1"/>
  <c r="AS21" i="57" s="1"/>
  <c r="AT21" i="57" s="1"/>
  <c r="O24" i="57" l="1"/>
  <c r="N25" i="57"/>
  <c r="P24" i="57"/>
  <c r="Q23" i="57"/>
  <c r="S23" i="57"/>
  <c r="V23" i="57"/>
  <c r="W23" i="57"/>
  <c r="AQ23" i="57" s="1"/>
  <c r="T23" i="57"/>
  <c r="AN22" i="57"/>
  <c r="AO22" i="57"/>
  <c r="AO23" i="57" l="1"/>
  <c r="AP22" i="57"/>
  <c r="AS22" i="57" s="1"/>
  <c r="AT22" i="57" s="1"/>
  <c r="AN23" i="57"/>
  <c r="AP23" i="57" s="1"/>
  <c r="AS23" i="57" s="1"/>
  <c r="AT23" i="57" s="1"/>
  <c r="O25" i="57"/>
  <c r="N26" i="57"/>
  <c r="P25" i="57"/>
  <c r="S24" i="57"/>
  <c r="W24" i="57"/>
  <c r="AQ24" i="57" s="1"/>
  <c r="T24" i="57"/>
  <c r="Q24" i="57"/>
  <c r="V24" i="57"/>
  <c r="AN24" i="57" l="1"/>
  <c r="AO24" i="57"/>
  <c r="P26" i="57"/>
  <c r="O26" i="57"/>
  <c r="N27" i="57"/>
  <c r="S30" i="57"/>
  <c r="W25" i="57"/>
  <c r="AQ25" i="57" s="1"/>
  <c r="Q25" i="57"/>
  <c r="V25" i="57"/>
  <c r="S25" i="57"/>
  <c r="T25" i="57"/>
  <c r="AO25" i="57" s="1"/>
  <c r="AN25" i="57" l="1"/>
  <c r="AP24" i="57"/>
  <c r="AS24" i="57" s="1"/>
  <c r="AT24" i="57" s="1"/>
  <c r="AP25" i="57"/>
  <c r="AS25" i="57" s="1"/>
  <c r="AT25" i="57" s="1"/>
  <c r="P27" i="57"/>
  <c r="O27" i="57"/>
  <c r="Q26" i="57"/>
  <c r="V26" i="57"/>
  <c r="T26" i="57"/>
  <c r="W26" i="57"/>
  <c r="AQ26" i="57" s="1"/>
  <c r="S26" i="57"/>
  <c r="AO26" i="57" l="1"/>
  <c r="AN26" i="57"/>
  <c r="W27" i="57"/>
  <c r="AQ27" i="57" s="1"/>
  <c r="V27" i="57"/>
  <c r="Q27" i="57"/>
  <c r="S27" i="57"/>
  <c r="T27" i="57"/>
  <c r="AP26" i="57" l="1"/>
  <c r="AS26" i="57" s="1"/>
  <c r="AT26" i="57" s="1"/>
  <c r="AO27" i="57"/>
  <c r="AN27" i="57"/>
  <c r="AP27" i="57" l="1"/>
  <c r="AS27" i="57" s="1"/>
  <c r="AT27" i="57" l="1"/>
  <c r="X30" i="57" s="1"/>
  <c r="X31" i="57" s="1"/>
</calcChain>
</file>

<file path=xl/sharedStrings.xml><?xml version="1.0" encoding="utf-8"?>
<sst xmlns="http://schemas.openxmlformats.org/spreadsheetml/2006/main" count="301" uniqueCount="90">
  <si>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</si>
  <si>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</si>
  <si>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</si>
  <si>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</si>
  <si>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</si>
  <si>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</si>
  <si>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</si>
  <si>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</si>
  <si>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</si>
  <si>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</si>
  <si>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</si>
  <si>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</si>
  <si>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</si>
  <si>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</si>
  <si>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</si>
  <si>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</si>
  <si>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</si>
  <si>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</si>
  <si>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</si>
  <si>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</si>
  <si>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</si>
  <si>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</si>
  <si>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</si>
  <si>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</si>
  <si>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</si>
  <si>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</si>
  <si>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</si>
  <si>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</si>
  <si>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</si>
  <si>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</si>
  <si>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</si>
  <si>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</si>
  <si>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</si>
  <si>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</si>
  <si>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</si>
  <si>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</si>
  <si>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</si>
  <si>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</si>
  <si>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</si>
  <si>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</si>
  <si>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</si>
  <si>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</si>
  <si>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</si>
  <si>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</si>
  <si>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</si>
  <si>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</si>
  <si>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</si>
  <si>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</si>
  <si>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</si>
  <si>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</si>
  <si>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</si>
  <si>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</si>
  <si>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</si>
  <si>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</si>
  <si>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</si>
  <si>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</si>
  <si>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</si>
  <si>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</si>
  <si>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</si>
  <si>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</si>
  <si>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</si>
  <si>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</si>
  <si>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</si>
  <si>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</si>
  <si>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</si>
  <si>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</si>
  <si>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</si>
  <si>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</si>
  <si>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</si>
  <si>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</si>
  <si>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</si>
  <si>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</si>
  <si>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</si>
  <si>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</si>
  <si>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</si>
  <si>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</si>
  <si>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</si>
  <si>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</si>
  <si>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</si>
  <si>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</si>
  <si>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</si>
  <si>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</si>
  <si>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</si>
  <si>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</si>
  <si>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</si>
  <si>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</si>
  <si>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</si>
  <si>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</si>
  <si>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</si>
  <si>
    <t>３１日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</si>
</sst>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4A4B772-D300-4884-B0C8-A0F46DCD92E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BD0EFF3-53CA-4821-A544-3DBDFC1FD60D}"/>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2"/>
      <c r="E1" s="272"/>
      <c r="F1" s="272"/>
      <c r="G1" s="53"/>
      <c r="H1" s="39"/>
      <c r="I1" s="241" t="s">
        <v>47</v>
      </c>
      <c r="J1" s="111"/>
      <c r="K1" s="111"/>
      <c r="L1" s="111" t="s">
        <v>43</v>
      </c>
      <c r="M1" s="148"/>
      <c r="N1" s="148"/>
      <c r="O1" s="148"/>
      <c r="P1" s="148"/>
      <c r="Q1" s="148"/>
      <c r="R1" s="52"/>
      <c r="S1" s="52"/>
      <c r="T1" s="3"/>
      <c r="U1" s="3"/>
      <c r="V1" s="273">
        <v>45748</v>
      </c>
      <c r="W1" s="274"/>
      <c r="X1" s="274"/>
      <c r="Y1" s="275"/>
      <c r="Z1" s="3"/>
      <c r="AA1" s="3"/>
      <c r="AB1" s="105"/>
    </row>
    <row r="2" spans="2:28" ht="9" customHeight="1" x14ac:dyDescent="0.15">
      <c r="B2" s="276"/>
      <c r="C2" s="276"/>
      <c r="D2" s="276"/>
      <c r="E2" s="276"/>
      <c r="F2" s="276"/>
      <c r="G2" s="276"/>
      <c r="H2" s="276"/>
      <c r="I2" s="276"/>
      <c r="J2" s="276"/>
      <c r="K2" s="276"/>
      <c r="L2" s="276"/>
      <c r="M2" s="276"/>
      <c r="N2" s="276"/>
      <c r="O2" s="276"/>
      <c r="P2" s="276"/>
      <c r="Q2" s="276"/>
      <c r="R2" s="276"/>
      <c r="S2" s="276"/>
      <c r="T2" s="276"/>
      <c r="U2" s="276"/>
      <c r="V2" s="276"/>
      <c r="W2" s="79"/>
      <c r="X2" s="79"/>
      <c r="Y2" s="5"/>
      <c r="Z2" s="5"/>
      <c r="AA2" s="5"/>
      <c r="AB2" s="5"/>
    </row>
    <row r="3" spans="2:28" ht="73.5" customHeight="1" x14ac:dyDescent="0.2">
      <c r="B3" s="277" t="s">
        <v>51</v>
      </c>
      <c r="C3" s="277"/>
      <c r="D3" s="277"/>
      <c r="E3" s="277"/>
      <c r="F3" s="277"/>
      <c r="G3" s="277"/>
      <c r="H3" s="277"/>
      <c r="I3" s="277"/>
      <c r="J3" s="277"/>
      <c r="K3" s="277"/>
      <c r="L3" s="277"/>
      <c r="M3" s="277"/>
      <c r="N3" s="277"/>
      <c r="O3" s="277"/>
      <c r="P3" s="277"/>
      <c r="Q3" s="277"/>
      <c r="R3" s="277"/>
      <c r="S3" s="277"/>
      <c r="T3" s="277"/>
      <c r="U3" s="277"/>
      <c r="V3" s="277"/>
      <c r="W3" s="277"/>
      <c r="X3" s="277"/>
      <c r="Y3" s="277"/>
      <c r="Z3" s="3"/>
      <c r="AA3" s="312"/>
      <c r="AB3" s="312"/>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3" t="s">
        <v>59</v>
      </c>
      <c r="D5" s="314"/>
      <c r="E5" s="314"/>
      <c r="F5" s="314"/>
      <c r="G5" s="314"/>
      <c r="H5" s="314"/>
      <c r="I5" s="314"/>
      <c r="J5" s="315"/>
      <c r="K5" s="112"/>
      <c r="L5" s="156" t="s">
        <v>36</v>
      </c>
      <c r="M5" s="313" t="s">
        <v>60</v>
      </c>
      <c r="N5" s="314"/>
      <c r="O5" s="314"/>
      <c r="P5" s="314"/>
      <c r="Q5" s="315"/>
      <c r="R5" s="149"/>
      <c r="S5" s="156" t="s">
        <v>37</v>
      </c>
      <c r="T5" s="313" t="s">
        <v>61</v>
      </c>
      <c r="U5" s="314"/>
      <c r="V5" s="314"/>
      <c r="W5" s="314"/>
      <c r="X5" s="314"/>
      <c r="Y5" s="315"/>
      <c r="Z5" s="75"/>
      <c r="AA5" s="316"/>
      <c r="AB5" s="316"/>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0" t="s">
        <v>54</v>
      </c>
      <c r="C7" s="290"/>
      <c r="D7" s="290"/>
      <c r="E7" s="290"/>
      <c r="F7" s="290"/>
      <c r="G7" s="290"/>
      <c r="H7" s="290"/>
      <c r="I7" s="290"/>
      <c r="J7" s="290"/>
      <c r="K7" s="290"/>
      <c r="L7" s="290"/>
      <c r="M7" s="290"/>
      <c r="N7" s="290"/>
      <c r="O7" s="290"/>
      <c r="P7" s="290"/>
      <c r="Q7" s="290"/>
      <c r="R7" s="290"/>
      <c r="S7" s="290"/>
      <c r="T7" s="290"/>
      <c r="U7" s="290"/>
      <c r="V7" s="290"/>
      <c r="W7" s="290"/>
      <c r="X7" s="290"/>
      <c r="Y7" s="290"/>
      <c r="Z7" s="11"/>
      <c r="AA7" s="49"/>
      <c r="AB7" s="49"/>
    </row>
    <row r="8" spans="2:28" ht="72.75" customHeight="1" thickBot="1" x14ac:dyDescent="0.2">
      <c r="B8" s="301" t="s">
        <v>79</v>
      </c>
      <c r="C8" s="301"/>
      <c r="D8" s="301"/>
      <c r="E8" s="301"/>
      <c r="F8" s="301"/>
      <c r="G8" s="301"/>
      <c r="H8" s="301"/>
      <c r="I8" s="301"/>
      <c r="J8" s="301"/>
      <c r="K8" s="301"/>
      <c r="L8" s="301"/>
      <c r="M8" s="301"/>
      <c r="N8" s="301"/>
      <c r="O8" s="301"/>
      <c r="P8" s="301"/>
      <c r="Q8" s="301"/>
      <c r="R8" s="301"/>
      <c r="S8" s="301"/>
      <c r="T8" s="301"/>
      <c r="U8" s="301"/>
      <c r="V8" s="301"/>
      <c r="W8" s="301"/>
      <c r="X8" s="301"/>
      <c r="Y8" s="301"/>
      <c r="Z8" s="3"/>
      <c r="AA8" s="8"/>
      <c r="AB8" s="9"/>
    </row>
    <row r="9" spans="2:28" ht="29.25" customHeight="1" thickBot="1" x14ac:dyDescent="0.2">
      <c r="B9" s="291" t="s">
        <v>63</v>
      </c>
      <c r="C9" s="291"/>
      <c r="D9" s="291"/>
      <c r="E9" s="291"/>
      <c r="F9" s="291"/>
      <c r="G9" s="291"/>
      <c r="H9" s="291"/>
      <c r="I9" s="291"/>
      <c r="J9" s="291"/>
      <c r="K9" s="291"/>
      <c r="L9" s="291"/>
      <c r="M9" s="291"/>
      <c r="N9" s="291" t="s">
        <v>38</v>
      </c>
      <c r="O9" s="291"/>
      <c r="P9" s="292"/>
      <c r="Q9" s="113">
        <v>9</v>
      </c>
      <c r="R9" s="114" t="s">
        <v>55</v>
      </c>
      <c r="S9" s="115">
        <v>0</v>
      </c>
      <c r="T9" s="114"/>
      <c r="U9" s="293" t="s">
        <v>76</v>
      </c>
      <c r="V9" s="294"/>
      <c r="W9" s="299">
        <v>1</v>
      </c>
      <c r="X9" s="300"/>
      <c r="Y9" s="132" t="s">
        <v>80</v>
      </c>
      <c r="Z9" s="41"/>
      <c r="AA9" s="8"/>
      <c r="AB9" s="9"/>
    </row>
    <row r="10" spans="2:28" ht="29.25" customHeight="1" thickBot="1" x14ac:dyDescent="0.2">
      <c r="B10" s="291"/>
      <c r="C10" s="291"/>
      <c r="D10" s="291"/>
      <c r="E10" s="291"/>
      <c r="F10" s="291"/>
      <c r="G10" s="291"/>
      <c r="H10" s="291"/>
      <c r="I10" s="291"/>
      <c r="J10" s="291"/>
      <c r="K10" s="291"/>
      <c r="L10" s="291"/>
      <c r="M10" s="291"/>
      <c r="N10" s="291" t="s">
        <v>39</v>
      </c>
      <c r="O10" s="291"/>
      <c r="P10" s="292"/>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8" t="s">
        <v>40</v>
      </c>
      <c r="C12" s="279"/>
      <c r="D12" s="280"/>
      <c r="E12" s="295" t="s">
        <v>50</v>
      </c>
      <c r="F12" s="296"/>
      <c r="G12" s="296"/>
      <c r="H12" s="296"/>
      <c r="I12" s="296"/>
      <c r="J12" s="296"/>
      <c r="K12" s="296"/>
      <c r="L12" s="297" t="s">
        <v>48</v>
      </c>
      <c r="M12" s="284" t="s">
        <v>49</v>
      </c>
      <c r="N12" s="104"/>
      <c r="O12" s="286" t="s">
        <v>62</v>
      </c>
      <c r="P12" s="286"/>
      <c r="Q12" s="286"/>
      <c r="R12" s="286"/>
      <c r="S12" s="286"/>
      <c r="T12" s="286"/>
      <c r="U12" s="286"/>
      <c r="V12" s="286"/>
      <c r="W12" s="286"/>
      <c r="X12" s="286"/>
      <c r="Y12" s="286"/>
      <c r="Z12" s="15"/>
      <c r="AA12" s="58"/>
      <c r="AB12" s="58"/>
    </row>
    <row r="13" spans="2:28" ht="39" customHeight="1" thickBot="1" x14ac:dyDescent="0.2">
      <c r="B13" s="281"/>
      <c r="C13" s="282"/>
      <c r="D13" s="283"/>
      <c r="E13" s="287" t="s">
        <v>38</v>
      </c>
      <c r="F13" s="288"/>
      <c r="G13" s="289"/>
      <c r="H13" s="287" t="s">
        <v>39</v>
      </c>
      <c r="I13" s="288"/>
      <c r="J13" s="289"/>
      <c r="K13" s="153" t="s">
        <v>45</v>
      </c>
      <c r="L13" s="298"/>
      <c r="M13" s="285"/>
      <c r="N13" s="104"/>
      <c r="O13" s="286"/>
      <c r="P13" s="286"/>
      <c r="Q13" s="286"/>
      <c r="R13" s="286"/>
      <c r="S13" s="286"/>
      <c r="T13" s="286"/>
      <c r="U13" s="286"/>
      <c r="V13" s="286"/>
      <c r="W13" s="286"/>
      <c r="X13" s="286"/>
      <c r="Y13" s="286"/>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302" t="s">
        <v>64</v>
      </c>
      <c r="P14" s="302"/>
      <c r="Q14" s="302"/>
      <c r="R14" s="302"/>
      <c r="S14" s="302"/>
      <c r="T14" s="302"/>
      <c r="U14" s="302"/>
      <c r="V14" s="302"/>
      <c r="W14" s="302"/>
      <c r="X14" s="302"/>
      <c r="Y14" s="302"/>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1">
        <v>1.5</v>
      </c>
      <c r="L15" s="168"/>
      <c r="M15" s="169"/>
      <c r="N15" s="103"/>
      <c r="O15" s="302"/>
      <c r="P15" s="302"/>
      <c r="Q15" s="302"/>
      <c r="R15" s="302"/>
      <c r="S15" s="302"/>
      <c r="T15" s="302"/>
      <c r="U15" s="302"/>
      <c r="V15" s="302"/>
      <c r="W15" s="302"/>
      <c r="X15" s="302"/>
      <c r="Y15" s="302"/>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1">
        <v>2</v>
      </c>
      <c r="L16" s="168"/>
      <c r="M16" s="173"/>
      <c r="N16" s="103"/>
      <c r="O16" s="303" t="s">
        <v>78</v>
      </c>
      <c r="P16" s="303"/>
      <c r="Q16" s="303"/>
      <c r="R16" s="303"/>
      <c r="S16" s="303"/>
      <c r="T16" s="303"/>
      <c r="U16" s="303"/>
      <c r="V16" s="303"/>
      <c r="W16" s="303"/>
      <c r="X16" s="303"/>
      <c r="Y16" s="303"/>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1">
        <v>1</v>
      </c>
      <c r="L17" s="168"/>
      <c r="M17" s="114"/>
      <c r="N17" s="103"/>
      <c r="O17" s="303"/>
      <c r="P17" s="303"/>
      <c r="Q17" s="303"/>
      <c r="R17" s="303"/>
      <c r="S17" s="303"/>
      <c r="T17" s="303"/>
      <c r="U17" s="303"/>
      <c r="V17" s="303"/>
      <c r="W17" s="303"/>
      <c r="X17" s="303"/>
      <c r="Y17" s="303"/>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1">
        <v>1</v>
      </c>
      <c r="L18" s="168"/>
      <c r="M18" s="169"/>
      <c r="N18" s="103"/>
      <c r="O18" s="303"/>
      <c r="P18" s="303"/>
      <c r="Q18" s="303"/>
      <c r="R18" s="303"/>
      <c r="S18" s="303"/>
      <c r="T18" s="303"/>
      <c r="U18" s="303"/>
      <c r="V18" s="303"/>
      <c r="W18" s="303"/>
      <c r="X18" s="303"/>
      <c r="Y18" s="303"/>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2">
        <v>4.1666666666666664E-2</v>
      </c>
      <c r="L19" s="168"/>
      <c r="M19" s="169"/>
      <c r="N19" s="103"/>
      <c r="O19" s="303" t="s">
        <v>74</v>
      </c>
      <c r="P19" s="303"/>
      <c r="Q19" s="303"/>
      <c r="R19" s="303"/>
      <c r="S19" s="303"/>
      <c r="T19" s="303"/>
      <c r="U19" s="303"/>
      <c r="V19" s="303"/>
      <c r="W19" s="303"/>
      <c r="X19" s="303"/>
      <c r="Y19" s="303"/>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2"/>
      <c r="L20" s="168"/>
      <c r="M20" s="173"/>
      <c r="N20" s="103"/>
      <c r="O20" s="303"/>
      <c r="P20" s="303"/>
      <c r="Q20" s="303"/>
      <c r="R20" s="303"/>
      <c r="S20" s="303"/>
      <c r="T20" s="303"/>
      <c r="U20" s="303"/>
      <c r="V20" s="303"/>
      <c r="W20" s="303"/>
      <c r="X20" s="303"/>
      <c r="Y20" s="303"/>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3">
        <v>1</v>
      </c>
      <c r="L21" s="180"/>
      <c r="M21" s="173"/>
      <c r="N21" s="103"/>
      <c r="O21" s="303"/>
      <c r="P21" s="303"/>
      <c r="Q21" s="303"/>
      <c r="R21" s="303"/>
      <c r="S21" s="303"/>
      <c r="T21" s="303"/>
      <c r="U21" s="303"/>
      <c r="V21" s="303"/>
      <c r="W21" s="303"/>
      <c r="X21" s="303"/>
      <c r="Y21" s="303"/>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4">
        <v>1</v>
      </c>
      <c r="L22" s="182"/>
      <c r="M22" s="173"/>
      <c r="N22" s="103"/>
      <c r="O22" s="303" t="s">
        <v>65</v>
      </c>
      <c r="P22" s="303"/>
      <c r="Q22" s="303"/>
      <c r="R22" s="303"/>
      <c r="S22" s="303"/>
      <c r="T22" s="303"/>
      <c r="U22" s="303"/>
      <c r="V22" s="303"/>
      <c r="W22" s="303"/>
      <c r="X22" s="303"/>
      <c r="Y22" s="303"/>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1"/>
      <c r="L23" s="180" t="s">
        <v>73</v>
      </c>
      <c r="M23" s="114"/>
      <c r="N23" s="103"/>
      <c r="O23" s="303"/>
      <c r="P23" s="303"/>
      <c r="Q23" s="303"/>
      <c r="R23" s="303"/>
      <c r="S23" s="303"/>
      <c r="T23" s="303"/>
      <c r="U23" s="303"/>
      <c r="V23" s="303"/>
      <c r="W23" s="303"/>
      <c r="X23" s="303"/>
      <c r="Y23" s="303"/>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303"/>
      <c r="P24" s="303"/>
      <c r="Q24" s="303"/>
      <c r="R24" s="303"/>
      <c r="S24" s="303"/>
      <c r="T24" s="303"/>
      <c r="U24" s="303"/>
      <c r="V24" s="303"/>
      <c r="W24" s="303"/>
      <c r="X24" s="303"/>
      <c r="Y24" s="303"/>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3">
        <v>1</v>
      </c>
      <c r="L25" s="180"/>
      <c r="M25" s="114"/>
      <c r="N25" s="103"/>
      <c r="O25" s="302" t="s">
        <v>66</v>
      </c>
      <c r="P25" s="302"/>
      <c r="Q25" s="302"/>
      <c r="R25" s="302"/>
      <c r="S25" s="302"/>
      <c r="T25" s="302"/>
      <c r="U25" s="302"/>
      <c r="V25" s="302"/>
      <c r="W25" s="302"/>
      <c r="X25" s="302"/>
      <c r="Y25" s="302"/>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2"/>
      <c r="L26" s="180"/>
      <c r="M26" s="169"/>
      <c r="N26" s="103"/>
      <c r="O26" s="302"/>
      <c r="P26" s="302"/>
      <c r="Q26" s="302"/>
      <c r="R26" s="302"/>
      <c r="S26" s="302"/>
      <c r="T26" s="302"/>
      <c r="U26" s="302"/>
      <c r="V26" s="302"/>
      <c r="W26" s="302"/>
      <c r="X26" s="302"/>
      <c r="Y26" s="302"/>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5"/>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4"/>
      <c r="L28" s="182"/>
      <c r="M28" s="254" t="s">
        <v>86</v>
      </c>
      <c r="N28" s="304"/>
      <c r="O28" s="305" t="s">
        <v>56</v>
      </c>
      <c r="P28" s="305"/>
      <c r="Q28" s="305"/>
      <c r="R28" s="305"/>
      <c r="S28" s="305"/>
      <c r="T28" s="305"/>
      <c r="U28" s="305"/>
      <c r="V28" s="305"/>
      <c r="W28" s="305"/>
      <c r="X28" s="305"/>
      <c r="Y28" s="305"/>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1">
        <v>1</v>
      </c>
      <c r="L29" s="180"/>
      <c r="M29" s="185"/>
      <c r="N29" s="304"/>
      <c r="O29" s="306"/>
      <c r="P29" s="306"/>
      <c r="Q29" s="306"/>
      <c r="R29" s="306"/>
      <c r="S29" s="306"/>
      <c r="T29" s="306"/>
      <c r="U29" s="306"/>
      <c r="V29" s="306"/>
      <c r="W29" s="306"/>
      <c r="X29" s="306"/>
      <c r="Y29" s="306"/>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307" t="s">
        <v>81</v>
      </c>
      <c r="P30" s="308"/>
      <c r="Q30" s="308"/>
      <c r="R30" s="309"/>
      <c r="S30" s="130"/>
      <c r="T30" s="307" t="s">
        <v>82</v>
      </c>
      <c r="U30" s="308"/>
      <c r="V30" s="308"/>
      <c r="W30" s="308"/>
      <c r="X30" s="307"/>
      <c r="Y30" s="309"/>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7" t="s">
        <v>83</v>
      </c>
      <c r="U31" s="308"/>
      <c r="V31" s="308"/>
      <c r="W31" s="308"/>
      <c r="X31" s="307"/>
      <c r="Y31" s="309"/>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10" t="s">
        <v>52</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8" t="s">
        <v>67</v>
      </c>
      <c r="C36" s="269"/>
      <c r="D36" s="269"/>
      <c r="E36" s="269"/>
      <c r="F36" s="269"/>
      <c r="G36" s="269"/>
      <c r="H36" s="269"/>
      <c r="I36" s="269"/>
      <c r="J36" s="269"/>
      <c r="K36" s="269"/>
      <c r="L36" s="269"/>
      <c r="M36" s="270"/>
      <c r="N36" s="268" t="s">
        <v>68</v>
      </c>
      <c r="O36" s="269"/>
      <c r="P36" s="269"/>
      <c r="Q36" s="269"/>
      <c r="R36" s="269"/>
      <c r="S36" s="269"/>
      <c r="T36" s="269"/>
      <c r="U36" s="269"/>
      <c r="V36" s="269"/>
      <c r="W36" s="269"/>
      <c r="X36" s="269"/>
      <c r="Y36" s="270"/>
      <c r="Z36" s="7"/>
      <c r="AA36" s="26"/>
      <c r="AB36" s="3"/>
    </row>
    <row r="37" spans="2:28" ht="20.25" customHeight="1" x14ac:dyDescent="0.15">
      <c r="B37" s="311" t="s">
        <v>40</v>
      </c>
      <c r="C37" s="264"/>
      <c r="D37" s="271"/>
      <c r="E37" s="263" t="s">
        <v>38</v>
      </c>
      <c r="F37" s="264"/>
      <c r="G37" s="264"/>
      <c r="H37" s="263" t="s">
        <v>39</v>
      </c>
      <c r="I37" s="264"/>
      <c r="J37" s="271"/>
      <c r="K37" s="263" t="s">
        <v>46</v>
      </c>
      <c r="L37" s="264"/>
      <c r="M37" s="265"/>
      <c r="N37" s="311" t="s">
        <v>40</v>
      </c>
      <c r="O37" s="264"/>
      <c r="P37" s="271"/>
      <c r="Q37" s="263" t="s">
        <v>38</v>
      </c>
      <c r="R37" s="264"/>
      <c r="S37" s="271"/>
      <c r="T37" s="263" t="s">
        <v>39</v>
      </c>
      <c r="U37" s="264"/>
      <c r="V37" s="271"/>
      <c r="W37" s="263" t="s">
        <v>46</v>
      </c>
      <c r="X37" s="264"/>
      <c r="Y37" s="265"/>
    </row>
    <row r="38" spans="2:28" ht="39.950000000000003" customHeight="1" x14ac:dyDescent="0.15">
      <c r="B38" s="151"/>
      <c r="C38" s="258"/>
      <c r="D38" s="259"/>
      <c r="E38" s="138"/>
      <c r="F38" s="139" t="s">
        <v>58</v>
      </c>
      <c r="G38" s="140"/>
      <c r="H38" s="138"/>
      <c r="I38" s="139" t="s">
        <v>58</v>
      </c>
      <c r="J38" s="141"/>
      <c r="K38" s="260"/>
      <c r="L38" s="261"/>
      <c r="M38" s="262"/>
      <c r="N38" s="151"/>
      <c r="O38" s="258"/>
      <c r="P38" s="259"/>
      <c r="Q38" s="138"/>
      <c r="R38" s="139" t="s">
        <v>58</v>
      </c>
      <c r="S38" s="140"/>
      <c r="T38" s="138"/>
      <c r="U38" s="139" t="s">
        <v>58</v>
      </c>
      <c r="V38" s="141"/>
      <c r="W38" s="260"/>
      <c r="X38" s="261"/>
      <c r="Y38" s="262"/>
    </row>
    <row r="39" spans="2:28" ht="39.950000000000003" customHeight="1" x14ac:dyDescent="0.15">
      <c r="B39" s="151"/>
      <c r="C39" s="258"/>
      <c r="D39" s="259"/>
      <c r="E39" s="138"/>
      <c r="F39" s="139" t="s">
        <v>58</v>
      </c>
      <c r="G39" s="140"/>
      <c r="H39" s="138"/>
      <c r="I39" s="139" t="s">
        <v>58</v>
      </c>
      <c r="J39" s="141"/>
      <c r="K39" s="260"/>
      <c r="L39" s="261"/>
      <c r="M39" s="262"/>
      <c r="N39" s="151"/>
      <c r="O39" s="258"/>
      <c r="P39" s="259"/>
      <c r="Q39" s="138"/>
      <c r="R39" s="139" t="s">
        <v>58</v>
      </c>
      <c r="S39" s="140"/>
      <c r="T39" s="138"/>
      <c r="U39" s="139" t="s">
        <v>58</v>
      </c>
      <c r="V39" s="141"/>
      <c r="W39" s="260"/>
      <c r="X39" s="261"/>
      <c r="Y39" s="262"/>
    </row>
    <row r="40" spans="2:28" ht="39.950000000000003" customHeight="1" x14ac:dyDescent="0.15">
      <c r="B40" s="151"/>
      <c r="C40" s="258"/>
      <c r="D40" s="259"/>
      <c r="E40" s="138"/>
      <c r="F40" s="139" t="s">
        <v>58</v>
      </c>
      <c r="G40" s="140"/>
      <c r="H40" s="138"/>
      <c r="I40" s="139" t="s">
        <v>58</v>
      </c>
      <c r="J40" s="141"/>
      <c r="K40" s="260"/>
      <c r="L40" s="261"/>
      <c r="M40" s="262"/>
      <c r="N40" s="151"/>
      <c r="O40" s="258"/>
      <c r="P40" s="259"/>
      <c r="Q40" s="138"/>
      <c r="R40" s="139" t="s">
        <v>58</v>
      </c>
      <c r="S40" s="140"/>
      <c r="T40" s="138"/>
      <c r="U40" s="139" t="s">
        <v>58</v>
      </c>
      <c r="V40" s="141"/>
      <c r="W40" s="260"/>
      <c r="X40" s="261"/>
      <c r="Y40" s="262"/>
    </row>
    <row r="41" spans="2:28" ht="39.950000000000003" customHeight="1" x14ac:dyDescent="0.15">
      <c r="B41" s="151"/>
      <c r="C41" s="258"/>
      <c r="D41" s="259"/>
      <c r="E41" s="138"/>
      <c r="F41" s="139" t="s">
        <v>58</v>
      </c>
      <c r="G41" s="140"/>
      <c r="H41" s="138"/>
      <c r="I41" s="139" t="s">
        <v>58</v>
      </c>
      <c r="J41" s="141"/>
      <c r="K41" s="260"/>
      <c r="L41" s="261"/>
      <c r="M41" s="262"/>
      <c r="N41" s="151"/>
      <c r="O41" s="258"/>
      <c r="P41" s="259"/>
      <c r="Q41" s="138"/>
      <c r="R41" s="139" t="s">
        <v>58</v>
      </c>
      <c r="S41" s="140"/>
      <c r="T41" s="138"/>
      <c r="U41" s="139" t="s">
        <v>58</v>
      </c>
      <c r="V41" s="141"/>
      <c r="W41" s="260"/>
      <c r="X41" s="261"/>
      <c r="Y41" s="262"/>
    </row>
    <row r="42" spans="2:28" ht="39.950000000000003" customHeight="1" thickBot="1" x14ac:dyDescent="0.2">
      <c r="B42" s="152"/>
      <c r="C42" s="266"/>
      <c r="D42" s="267"/>
      <c r="E42" s="143"/>
      <c r="F42" s="144" t="s">
        <v>58</v>
      </c>
      <c r="G42" s="145"/>
      <c r="H42" s="143"/>
      <c r="I42" s="144" t="s">
        <v>58</v>
      </c>
      <c r="J42" s="147"/>
      <c r="K42" s="255"/>
      <c r="L42" s="256"/>
      <c r="M42" s="257"/>
      <c r="N42" s="152"/>
      <c r="O42" s="266"/>
      <c r="P42" s="267"/>
      <c r="Q42" s="146"/>
      <c r="R42" s="144" t="s">
        <v>58</v>
      </c>
      <c r="S42" s="145"/>
      <c r="T42" s="146"/>
      <c r="U42" s="144" t="s">
        <v>58</v>
      </c>
      <c r="V42" s="147"/>
      <c r="W42" s="255"/>
      <c r="X42" s="256"/>
      <c r="Y42" s="257"/>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1"/>
  <sheetViews>
    <sheetView tabSelected="1" view="pageBreakPreview" zoomScale="70" zoomScaleNormal="100" zoomScaleSheetLayoutView="70" workbookViewId="0">
      <selection activeCell="B7" sqref="B7:Y7"/>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2"/>
      <c r="E1" s="272"/>
      <c r="F1" s="272"/>
      <c r="G1" s="53"/>
      <c r="H1" s="39"/>
      <c r="I1" s="39"/>
      <c r="J1" s="39"/>
      <c r="K1" s="39"/>
      <c r="L1" s="202" t="s">
        <v>43</v>
      </c>
      <c r="M1" s="74"/>
      <c r="N1" s="74"/>
      <c r="O1" s="74"/>
      <c r="P1" s="74"/>
      <c r="Q1" s="74"/>
      <c r="R1" s="52"/>
      <c r="S1" s="52"/>
      <c r="T1" s="3"/>
      <c r="U1" s="3"/>
      <c r="V1" s="317">
        <v>45778</v>
      </c>
      <c r="W1" s="318"/>
      <c r="X1" s="318"/>
      <c r="Y1" s="319"/>
      <c r="Z1" s="3"/>
      <c r="AA1" s="3"/>
      <c r="AB1" s="320"/>
      <c r="AC1" s="320"/>
      <c r="AD1" s="320"/>
      <c r="AE1" s="320"/>
      <c r="AF1" s="320"/>
      <c r="AG1" s="320"/>
      <c r="AH1" s="320"/>
      <c r="AI1" s="320"/>
      <c r="AJ1" s="320"/>
      <c r="AK1" s="320"/>
      <c r="AL1" s="320"/>
      <c r="AM1" s="320"/>
      <c r="AN1" s="320"/>
      <c r="AO1" s="320"/>
      <c r="AP1" s="320"/>
      <c r="AQ1" s="320"/>
      <c r="AR1" s="320"/>
      <c r="AS1" s="320"/>
      <c r="AT1" s="320"/>
      <c r="AU1" s="320"/>
      <c r="AV1" s="320"/>
    </row>
    <row r="2" spans="1:48" ht="9" customHeight="1" x14ac:dyDescent="0.3">
      <c r="B2" s="276"/>
      <c r="C2" s="276"/>
      <c r="D2" s="276"/>
      <c r="E2" s="276"/>
      <c r="F2" s="276"/>
      <c r="G2" s="276"/>
      <c r="H2" s="276"/>
      <c r="I2" s="276"/>
      <c r="J2" s="276"/>
      <c r="K2" s="276"/>
      <c r="L2" s="276"/>
      <c r="M2" s="276"/>
      <c r="N2" s="276"/>
      <c r="O2" s="276"/>
      <c r="P2" s="276"/>
      <c r="Q2" s="276"/>
      <c r="R2" s="276"/>
      <c r="S2" s="276"/>
      <c r="T2" s="276"/>
      <c r="U2" s="276"/>
      <c r="V2" s="276"/>
      <c r="W2" s="79"/>
      <c r="X2" s="79"/>
      <c r="Y2" s="5"/>
      <c r="Z2" s="5"/>
      <c r="AA2" s="5"/>
      <c r="AB2" s="5"/>
      <c r="AC2" s="5"/>
      <c r="AD2" s="6"/>
      <c r="AE2" s="5"/>
      <c r="AF2" s="5"/>
      <c r="AG2" s="5"/>
      <c r="AH2" s="5"/>
      <c r="AI2" s="5"/>
      <c r="AJ2" s="5"/>
      <c r="AK2" s="5"/>
      <c r="AL2" s="5"/>
      <c r="AM2" s="5"/>
    </row>
    <row r="3" spans="1:48" ht="73.5" customHeight="1" x14ac:dyDescent="0.2">
      <c r="B3" s="277" t="s">
        <v>51</v>
      </c>
      <c r="C3" s="277"/>
      <c r="D3" s="277"/>
      <c r="E3" s="277"/>
      <c r="F3" s="277"/>
      <c r="G3" s="277"/>
      <c r="H3" s="277"/>
      <c r="I3" s="277"/>
      <c r="J3" s="277"/>
      <c r="K3" s="277"/>
      <c r="L3" s="277"/>
      <c r="M3" s="277"/>
      <c r="N3" s="277"/>
      <c r="O3" s="277"/>
      <c r="P3" s="277"/>
      <c r="Q3" s="277"/>
      <c r="R3" s="277"/>
      <c r="S3" s="277"/>
      <c r="T3" s="277"/>
      <c r="U3" s="277"/>
      <c r="V3" s="277"/>
      <c r="W3" s="277"/>
      <c r="X3" s="277"/>
      <c r="Y3" s="277"/>
      <c r="Z3" s="3"/>
      <c r="AA3" s="312"/>
      <c r="AB3" s="312"/>
      <c r="AC3" s="312"/>
      <c r="AD3" s="312"/>
      <c r="AE3" s="312"/>
      <c r="AF3" s="312"/>
      <c r="AG3" s="312"/>
      <c r="AH3" s="312"/>
      <c r="AI3" s="312"/>
      <c r="AJ3" s="312"/>
      <c r="AK3" s="312"/>
      <c r="AL3" s="312"/>
      <c r="AM3" s="312"/>
      <c r="AN3" s="312"/>
      <c r="AO3" s="312"/>
      <c r="AP3" s="312"/>
      <c r="AQ3" s="312"/>
      <c r="AR3" s="312"/>
      <c r="AS3" s="312"/>
      <c r="AT3" s="312"/>
      <c r="AU3" s="312"/>
      <c r="AV3" s="312"/>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3"/>
      <c r="D5" s="314"/>
      <c r="E5" s="314"/>
      <c r="F5" s="314"/>
      <c r="G5" s="314"/>
      <c r="H5" s="314"/>
      <c r="I5" s="314"/>
      <c r="J5" s="315"/>
      <c r="K5" s="112"/>
      <c r="L5" s="156" t="s">
        <v>36</v>
      </c>
      <c r="M5" s="313"/>
      <c r="N5" s="314"/>
      <c r="O5" s="314"/>
      <c r="P5" s="314"/>
      <c r="Q5" s="315"/>
      <c r="R5" s="100"/>
      <c r="S5" s="156" t="s">
        <v>37</v>
      </c>
      <c r="T5" s="313"/>
      <c r="U5" s="314"/>
      <c r="V5" s="314"/>
      <c r="W5" s="314"/>
      <c r="X5" s="314"/>
      <c r="Y5" s="315"/>
      <c r="Z5" s="75"/>
      <c r="AA5" s="316"/>
      <c r="AB5" s="316"/>
      <c r="AC5" s="316"/>
      <c r="AD5" s="316"/>
      <c r="AE5" s="316"/>
      <c r="AF5" s="316"/>
      <c r="AG5" s="316"/>
      <c r="AH5" s="316"/>
      <c r="AI5" s="316"/>
      <c r="AJ5" s="316"/>
      <c r="AK5" s="316"/>
      <c r="AL5" s="316"/>
      <c r="AM5" s="316"/>
      <c r="AN5" s="316"/>
      <c r="AO5" s="316"/>
      <c r="AP5" s="316"/>
      <c r="AQ5" s="316"/>
      <c r="AR5" s="316"/>
      <c r="AS5" s="316"/>
      <c r="AT5" s="316"/>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1" t="s">
        <v>85</v>
      </c>
      <c r="C7" s="321"/>
      <c r="D7" s="321"/>
      <c r="E7" s="321"/>
      <c r="F7" s="321"/>
      <c r="G7" s="321"/>
      <c r="H7" s="321"/>
      <c r="I7" s="321"/>
      <c r="J7" s="321"/>
      <c r="K7" s="321"/>
      <c r="L7" s="321"/>
      <c r="M7" s="321"/>
      <c r="N7" s="321"/>
      <c r="O7" s="321"/>
      <c r="P7" s="321"/>
      <c r="Q7" s="321"/>
      <c r="R7" s="321"/>
      <c r="S7" s="321"/>
      <c r="T7" s="321"/>
      <c r="U7" s="321"/>
      <c r="V7" s="321"/>
      <c r="W7" s="321"/>
      <c r="X7" s="321"/>
      <c r="Y7" s="321"/>
      <c r="Z7" s="245"/>
      <c r="AA7" s="49"/>
      <c r="AB7" s="49"/>
      <c r="AC7" s="9"/>
      <c r="AD7" s="93"/>
      <c r="AE7" s="93"/>
      <c r="AF7" s="9"/>
      <c r="AG7" s="9"/>
      <c r="AH7" s="9"/>
      <c r="AI7" s="9"/>
      <c r="AJ7" s="9"/>
      <c r="AK7" s="9"/>
      <c r="AL7" s="9"/>
      <c r="AM7" s="9"/>
    </row>
    <row r="8" spans="1:48" ht="73.5" customHeight="1" thickBot="1" x14ac:dyDescent="0.2">
      <c r="B8" s="301" t="s">
        <v>79</v>
      </c>
      <c r="C8" s="301"/>
      <c r="D8" s="301"/>
      <c r="E8" s="301"/>
      <c r="F8" s="301"/>
      <c r="G8" s="301"/>
      <c r="H8" s="301"/>
      <c r="I8" s="301"/>
      <c r="J8" s="301"/>
      <c r="K8" s="301"/>
      <c r="L8" s="301"/>
      <c r="M8" s="301"/>
      <c r="N8" s="301"/>
      <c r="O8" s="301"/>
      <c r="P8" s="301"/>
      <c r="Q8" s="301"/>
      <c r="R8" s="301"/>
      <c r="S8" s="301"/>
      <c r="T8" s="301"/>
      <c r="U8" s="301"/>
      <c r="V8" s="301"/>
      <c r="W8" s="301"/>
      <c r="X8" s="301"/>
      <c r="Y8" s="301"/>
      <c r="Z8" s="3"/>
      <c r="AA8" s="8"/>
      <c r="AB8" s="9"/>
      <c r="AC8" s="9"/>
      <c r="AD8" s="93"/>
      <c r="AE8" s="93"/>
      <c r="AF8" s="9"/>
      <c r="AG8" s="9"/>
      <c r="AH8" s="9"/>
      <c r="AI8" s="9"/>
      <c r="AJ8" s="9"/>
      <c r="AK8" s="9"/>
      <c r="AL8" s="9"/>
      <c r="AM8" s="9"/>
    </row>
    <row r="9" spans="1:48" ht="29.25" customHeight="1" thickBot="1" x14ac:dyDescent="0.2">
      <c r="B9" s="291" t="s">
        <v>69</v>
      </c>
      <c r="C9" s="291"/>
      <c r="D9" s="291"/>
      <c r="E9" s="291"/>
      <c r="F9" s="291"/>
      <c r="G9" s="291"/>
      <c r="H9" s="291"/>
      <c r="I9" s="291"/>
      <c r="J9" s="291"/>
      <c r="K9" s="291"/>
      <c r="L9" s="291"/>
      <c r="M9" s="291"/>
      <c r="N9" s="291" t="s">
        <v>38</v>
      </c>
      <c r="O9" s="291"/>
      <c r="P9" s="292"/>
      <c r="Q9" s="113"/>
      <c r="R9" s="114" t="s">
        <v>53</v>
      </c>
      <c r="S9" s="115"/>
      <c r="T9" s="114"/>
      <c r="U9" s="293" t="s">
        <v>76</v>
      </c>
      <c r="V9" s="294"/>
      <c r="W9" s="299"/>
      <c r="X9" s="300"/>
      <c r="Y9" s="132" t="s">
        <v>80</v>
      </c>
      <c r="Z9" s="41"/>
      <c r="AA9" s="8"/>
      <c r="AB9" s="9"/>
      <c r="AC9" s="9"/>
      <c r="AD9" s="93"/>
      <c r="AE9" s="93"/>
      <c r="AF9" s="9"/>
      <c r="AG9" s="9"/>
      <c r="AH9" s="9"/>
      <c r="AI9" s="9"/>
      <c r="AJ9" s="9"/>
      <c r="AK9" s="9"/>
      <c r="AL9" s="9"/>
      <c r="AM9" s="9"/>
    </row>
    <row r="10" spans="1:48" ht="29.25" customHeight="1" thickBot="1" x14ac:dyDescent="0.2">
      <c r="B10" s="291"/>
      <c r="C10" s="291"/>
      <c r="D10" s="291"/>
      <c r="E10" s="291"/>
      <c r="F10" s="291"/>
      <c r="G10" s="291"/>
      <c r="H10" s="291"/>
      <c r="I10" s="291"/>
      <c r="J10" s="291"/>
      <c r="K10" s="291"/>
      <c r="L10" s="291"/>
      <c r="M10" s="291"/>
      <c r="N10" s="291" t="s">
        <v>39</v>
      </c>
      <c r="O10" s="291"/>
      <c r="P10" s="292"/>
      <c r="Q10" s="113"/>
      <c r="R10" s="116" t="s">
        <v>53</v>
      </c>
      <c r="S10" s="117"/>
      <c r="T10" s="118"/>
      <c r="U10" s="119"/>
      <c r="V10" s="119"/>
      <c r="W10" s="119"/>
      <c r="X10" s="119"/>
      <c r="Y10" s="120"/>
      <c r="Z10" s="10"/>
      <c r="AA10" s="50"/>
      <c r="AB10" s="9"/>
      <c r="AC10" s="9"/>
      <c r="AD10" s="223"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5"/>
      <c r="AA11" s="12"/>
      <c r="AB11" s="12"/>
      <c r="AC11" s="12"/>
      <c r="AD11" s="13"/>
      <c r="AE11" s="14"/>
      <c r="AF11" s="10"/>
      <c r="AG11" s="12"/>
      <c r="AH11" s="12"/>
      <c r="AI11" s="12"/>
      <c r="AJ11" s="12"/>
      <c r="AK11" s="12"/>
      <c r="AL11" s="12"/>
    </row>
    <row r="12" spans="1:48" ht="29.25" customHeight="1" thickBot="1" x14ac:dyDescent="0.2">
      <c r="B12" s="278" t="s">
        <v>40</v>
      </c>
      <c r="C12" s="279"/>
      <c r="D12" s="280"/>
      <c r="E12" s="295" t="s">
        <v>50</v>
      </c>
      <c r="F12" s="296"/>
      <c r="G12" s="296"/>
      <c r="H12" s="296"/>
      <c r="I12" s="296"/>
      <c r="J12" s="296"/>
      <c r="K12" s="296"/>
      <c r="L12" s="297" t="s">
        <v>48</v>
      </c>
      <c r="M12" s="284" t="s">
        <v>49</v>
      </c>
      <c r="N12" s="278" t="s">
        <v>40</v>
      </c>
      <c r="O12" s="279"/>
      <c r="P12" s="279"/>
      <c r="Q12" s="295" t="s">
        <v>50</v>
      </c>
      <c r="R12" s="296"/>
      <c r="S12" s="296"/>
      <c r="T12" s="296"/>
      <c r="U12" s="296"/>
      <c r="V12" s="296"/>
      <c r="W12" s="296"/>
      <c r="X12" s="297" t="s">
        <v>48</v>
      </c>
      <c r="Y12" s="284"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1"/>
      <c r="C13" s="282"/>
      <c r="D13" s="283"/>
      <c r="E13" s="287" t="s">
        <v>38</v>
      </c>
      <c r="F13" s="288"/>
      <c r="G13" s="289"/>
      <c r="H13" s="287" t="s">
        <v>39</v>
      </c>
      <c r="I13" s="288"/>
      <c r="J13" s="289"/>
      <c r="K13" s="150" t="s">
        <v>45</v>
      </c>
      <c r="L13" s="298"/>
      <c r="M13" s="285"/>
      <c r="N13" s="281"/>
      <c r="O13" s="282"/>
      <c r="P13" s="282"/>
      <c r="Q13" s="287" t="s">
        <v>38</v>
      </c>
      <c r="R13" s="288"/>
      <c r="S13" s="289"/>
      <c r="T13" s="287" t="s">
        <v>39</v>
      </c>
      <c r="U13" s="288"/>
      <c r="V13" s="289"/>
      <c r="W13" s="150" t="s">
        <v>45</v>
      </c>
      <c r="X13" s="298"/>
      <c r="Y13" s="285"/>
      <c r="AA13" s="59"/>
      <c r="AB13" s="246"/>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45778</v>
      </c>
      <c r="C14" s="122" t="str">
        <f>TEXT(B14,"ddd")</f>
        <v>Thu</v>
      </c>
      <c r="D14" s="247" t="str">
        <f>IF(OR(WEEKDAY(B14)=1,WEEKDAY(B14)=7),"休日",IF(ISNA(VLOOKUP(B14,'(事務用)2025年度休日一覧(土日除く)'!A:B,2,FALSE)),"","休日"))</f>
        <v/>
      </c>
      <c r="E14" s="157">
        <f>IF(D14="",Q9,"")</f>
        <v>0</v>
      </c>
      <c r="F14" s="158" t="s">
        <v>3</v>
      </c>
      <c r="G14" s="159" t="str">
        <f>IF(D14="",IF(S9="","",S9),"")</f>
        <v/>
      </c>
      <c r="H14" s="160">
        <f>IF(D14="",Q10,"")</f>
        <v>0</v>
      </c>
      <c r="I14" s="158" t="s">
        <v>71</v>
      </c>
      <c r="J14" s="161" t="str">
        <f>IF(D14="",IF(S10="","",S10),"")</f>
        <v/>
      </c>
      <c r="K14" s="122" t="str">
        <f>IF(D14="",IF(W9="","",W9),"")</f>
        <v/>
      </c>
      <c r="L14" s="162"/>
      <c r="M14" s="163"/>
      <c r="N14" s="129">
        <f>B30+1</f>
        <v>45795</v>
      </c>
      <c r="O14" s="122" t="str">
        <f t="shared" ref="O14:O27" si="0">TEXT(N14,"ddd")</f>
        <v>Sun</v>
      </c>
      <c r="P14" s="247" t="str">
        <f>IF(OR(WEEKDAY(N14)=1,WEEKDAY(N14)=7),"休日",IF(ISNA(VLOOKUP(N14,'(事務用)2025年度休日一覧(土日除く)'!A:B,2,FALSE)),"","休日"))</f>
        <v>休日</v>
      </c>
      <c r="Q14" s="157" t="str">
        <f>IF(P14="",Q9,"")</f>
        <v/>
      </c>
      <c r="R14" s="158" t="s">
        <v>3</v>
      </c>
      <c r="S14" s="161" t="str">
        <f>IF(P14="",IF(S9="","",S9),"")</f>
        <v/>
      </c>
      <c r="T14" s="157" t="str">
        <f>IF(P14="",Q10,"")</f>
        <v/>
      </c>
      <c r="U14" s="158" t="s">
        <v>3</v>
      </c>
      <c r="V14" s="191" t="str">
        <f>IF(P14="",IF(S10="","",S10),"")</f>
        <v/>
      </c>
      <c r="W14" s="216" t="str">
        <f>IF(P14="",IF(W9="","",W9),"")</f>
        <v/>
      </c>
      <c r="X14" s="192"/>
      <c r="Y14" s="193"/>
      <c r="AA14" s="62"/>
      <c r="AB14" s="62"/>
      <c r="AC14" s="62"/>
      <c r="AD14" s="68" t="s">
        <v>7</v>
      </c>
      <c r="AE14" s="203" t="e">
        <f t="shared" ref="AE14:AE30" si="1">IF(E14="","",TIME(E14,G14, ))</f>
        <v>#VALUE!</v>
      </c>
      <c r="AF14" s="203" t="e">
        <f t="shared" ref="AF14:AF30" si="2">IF(H14="","",TIME(H14,J14, ))</f>
        <v>#VALUE!</v>
      </c>
      <c r="AG14" s="225" t="e">
        <f>IFERROR(AF14-AE14+IF(AE14&gt;=AF14,1),"")*24</f>
        <v>#VALUE!</v>
      </c>
      <c r="AH14" s="225">
        <f>IF(K14="",0,K14)</f>
        <v>0</v>
      </c>
      <c r="AI14" s="220" t="str">
        <f>IFERROR(IF(L14="○",7.75,""),"")</f>
        <v/>
      </c>
      <c r="AJ14" s="225" t="str">
        <f>IFERROR(AG14-AH14,"")</f>
        <v/>
      </c>
      <c r="AK14" s="232" t="str">
        <f t="shared" ref="AK14:AK30" si="3">IF(M14="One day",0,IF(AJ14="",AI14,AJ14))</f>
        <v/>
      </c>
      <c r="AL14" s="62"/>
      <c r="AM14" s="68" t="s">
        <v>20</v>
      </c>
      <c r="AN14" s="203" t="str">
        <f t="shared" ref="AN14:AN27" si="4">IF(Q14="","",TIME(Q14,S14, ))</f>
        <v/>
      </c>
      <c r="AO14" s="203" t="str">
        <f t="shared" ref="AO14:AO27" si="5">IF(T14="","",TIME(T14,V14, ))</f>
        <v/>
      </c>
      <c r="AP14" s="235" t="e">
        <f>IFERROR(AO14-AN14+IF(AN14&gt;=AO14,1),"")*24</f>
        <v>#VALUE!</v>
      </c>
      <c r="AQ14" s="235">
        <f>IF(W14="",0,W14)</f>
        <v>0</v>
      </c>
      <c r="AR14" s="220" t="str">
        <f>IFERROR(IF(X14="○",7.75,""),"")</f>
        <v/>
      </c>
      <c r="AS14" s="225" t="str">
        <f>IFERROR(AP14-AQ14,"")</f>
        <v/>
      </c>
      <c r="AT14" s="238" t="str">
        <f t="shared" ref="AT14:AT27" si="6">IF(Y14="One day",0,IF(AS14="",AR14,AS14))</f>
        <v/>
      </c>
      <c r="AU14" s="35"/>
      <c r="AV14" s="35"/>
    </row>
    <row r="15" spans="1:48" ht="45" customHeight="1" x14ac:dyDescent="0.15">
      <c r="B15" s="123">
        <f>B14+1</f>
        <v>45779</v>
      </c>
      <c r="C15" s="124" t="str">
        <f t="shared" ref="C15:C30" si="7">TEXT(B15,"ddd")</f>
        <v>Fri</v>
      </c>
      <c r="D15" s="248" t="str">
        <f>IF(OR(WEEKDAY(B15)=1,WEEKDAY(B15)=7),"休日",IF(ISNA(VLOOKUP(B15,'(事務用)2025年度休日一覧(土日除く)'!A:B,2,FALSE)),"","休日"))</f>
        <v/>
      </c>
      <c r="E15" s="164">
        <f>IF(D15="",Q9,"")</f>
        <v>0</v>
      </c>
      <c r="F15" s="165" t="s">
        <v>3</v>
      </c>
      <c r="G15" s="166" t="str">
        <f>IF(D15="",IF(S9="","",S9),"")</f>
        <v/>
      </c>
      <c r="H15" s="164">
        <f>IF(D15="",Q10,"")</f>
        <v>0</v>
      </c>
      <c r="I15" s="165" t="s">
        <v>71</v>
      </c>
      <c r="J15" s="167" t="str">
        <f>IF(D15="",IF(S10="","",S10),"")</f>
        <v/>
      </c>
      <c r="K15" s="211" t="str">
        <f>IF(D15="",IF(W9="","",W9),"")</f>
        <v/>
      </c>
      <c r="L15" s="168"/>
      <c r="M15" s="169"/>
      <c r="N15" s="123">
        <f>N14+1</f>
        <v>45796</v>
      </c>
      <c r="O15" s="124" t="str">
        <f t="shared" si="0"/>
        <v>Mon</v>
      </c>
      <c r="P15" s="248" t="str">
        <f>IF(OR(WEEKDAY(N15)=1,WEEKDAY(N15)=7),"休日",IF(ISNA(VLOOKUP(N15,'(事務用)2025年度休日一覧(土日除く)'!A:B,2,FALSE)),"","休日"))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4" t="e">
        <f t="shared" si="1"/>
        <v>#VALUE!</v>
      </c>
      <c r="AF15" s="204" t="e">
        <f t="shared" si="2"/>
        <v>#VALUE!</v>
      </c>
      <c r="AG15" s="226" t="e">
        <f t="shared" ref="AG15:AG30" si="8">IFERROR(AF15-AE15+IF(AE15&gt;=AF15,1),"")*24</f>
        <v>#VALUE!</v>
      </c>
      <c r="AH15" s="226">
        <f t="shared" ref="AH15:AH30" si="9">IF(K15="",0,K15)</f>
        <v>0</v>
      </c>
      <c r="AI15" s="221" t="str">
        <f t="shared" ref="AI15:AI30" si="10">IFERROR(IF(L15="○",7.75,""),"")</f>
        <v/>
      </c>
      <c r="AJ15" s="226" t="str">
        <f t="shared" ref="AJ15:AJ30" si="11">IFERROR(AG15-AH15,"")</f>
        <v/>
      </c>
      <c r="AK15" s="232" t="str">
        <f t="shared" si="3"/>
        <v/>
      </c>
      <c r="AL15" s="58"/>
      <c r="AM15" s="68" t="s">
        <v>21</v>
      </c>
      <c r="AN15" s="204" t="e">
        <f t="shared" si="4"/>
        <v>#VALUE!</v>
      </c>
      <c r="AO15" s="204" t="e">
        <f t="shared" si="5"/>
        <v>#VALUE!</v>
      </c>
      <c r="AP15" s="236" t="e">
        <f t="shared" ref="AP15:AP27" si="12">IFERROR(AO15-AN15+IF(AN15&gt;=AO15,1),"")*24</f>
        <v>#VALUE!</v>
      </c>
      <c r="AQ15" s="236">
        <f t="shared" ref="AQ15:AQ27" si="13">IF(W15="",0,W15)</f>
        <v>0</v>
      </c>
      <c r="AR15" s="221" t="str">
        <f t="shared" ref="AR15:AR27" si="14">IFERROR(IF(X15="○",7.75,""),"")</f>
        <v/>
      </c>
      <c r="AS15" s="226" t="str">
        <f t="shared" ref="AS15:AS27" si="15">IFERROR(AP15-AQ15,"")</f>
        <v/>
      </c>
      <c r="AT15" s="238" t="str">
        <f t="shared" si="6"/>
        <v/>
      </c>
      <c r="AU15" s="35"/>
      <c r="AV15" s="35"/>
    </row>
    <row r="16" spans="1:48" ht="45" customHeight="1" x14ac:dyDescent="0.15">
      <c r="B16" s="123">
        <f t="shared" ref="B16:B30" si="16">B15+1</f>
        <v>45780</v>
      </c>
      <c r="C16" s="124" t="str">
        <f t="shared" si="7"/>
        <v>Sat</v>
      </c>
      <c r="D16" s="248" t="str">
        <f>IF(OR(WEEKDAY(B16)=1,WEEKDAY(B16)=7),"休日",IF(ISNA(VLOOKUP(B16,'(事務用)2025年度休日一覧(土日除く)'!A:B,2,FALSE)),"","休日"))</f>
        <v>休日</v>
      </c>
      <c r="E16" s="164" t="str">
        <f>IF(D16="",Q9,"")</f>
        <v/>
      </c>
      <c r="F16" s="165" t="s">
        <v>3</v>
      </c>
      <c r="G16" s="170" t="str">
        <f>IF(D16="",IF(S9="","",S9),"")</f>
        <v/>
      </c>
      <c r="H16" s="171" t="str">
        <f>IF(D16="",Q10,"")</f>
        <v/>
      </c>
      <c r="I16" s="172" t="s">
        <v>3</v>
      </c>
      <c r="J16" s="167" t="str">
        <f>IF(D16="",IF(S10="","",S10),"")</f>
        <v/>
      </c>
      <c r="K16" s="211" t="str">
        <f>IF(D16="",IF(W9="","",W9),"")</f>
        <v/>
      </c>
      <c r="L16" s="168"/>
      <c r="M16" s="173"/>
      <c r="N16" s="123">
        <f t="shared" ref="N16:N27" si="17">N15+1</f>
        <v>45797</v>
      </c>
      <c r="O16" s="124" t="str">
        <f t="shared" si="0"/>
        <v>Tue</v>
      </c>
      <c r="P16" s="248" t="str">
        <f>IF(OR(WEEKDAY(N16)=1,WEEKDAY(N16)=7),"休日",IF(ISNA(VLOOKUP(N16,'(事務用)2025年度休日一覧(土日除く)'!A:B,2,FALSE)),"","休日"))</f>
        <v/>
      </c>
      <c r="Q16" s="164">
        <f>IF(P16="",Q9,"")</f>
        <v>0</v>
      </c>
      <c r="R16" s="165" t="s">
        <v>3</v>
      </c>
      <c r="S16" s="194" t="str">
        <f>IF(P16="",IF(S9="","",S9),"")</f>
        <v/>
      </c>
      <c r="T16" s="164">
        <f>IF(P16="",Q10,"")</f>
        <v>0</v>
      </c>
      <c r="U16" s="172" t="s">
        <v>3</v>
      </c>
      <c r="V16" s="195" t="str">
        <f>IF(P16="",IF(S10="","",S10),"")</f>
        <v/>
      </c>
      <c r="W16" s="217" t="str">
        <f>IF(P16="",IF(W9="","",W9),"")</f>
        <v/>
      </c>
      <c r="X16" s="180"/>
      <c r="Y16" s="197"/>
      <c r="Z16" s="43"/>
      <c r="AA16" s="59"/>
      <c r="AB16" s="246"/>
      <c r="AC16" s="61"/>
      <c r="AD16" s="70" t="s">
        <v>9</v>
      </c>
      <c r="AE16" s="205" t="str">
        <f t="shared" si="1"/>
        <v/>
      </c>
      <c r="AF16" s="205" t="str">
        <f t="shared" si="2"/>
        <v/>
      </c>
      <c r="AG16" s="227" t="e">
        <f t="shared" si="8"/>
        <v>#VALUE!</v>
      </c>
      <c r="AH16" s="227">
        <f t="shared" si="9"/>
        <v>0</v>
      </c>
      <c r="AI16" s="218" t="str">
        <f t="shared" si="10"/>
        <v/>
      </c>
      <c r="AJ16" s="227" t="str">
        <f t="shared" si="11"/>
        <v/>
      </c>
      <c r="AK16" s="233" t="str">
        <f t="shared" si="3"/>
        <v/>
      </c>
      <c r="AL16" s="35"/>
      <c r="AM16" s="68" t="s">
        <v>22</v>
      </c>
      <c r="AN16" s="208" t="e">
        <f t="shared" si="4"/>
        <v>#VALUE!</v>
      </c>
      <c r="AO16" s="208" t="e">
        <f t="shared" si="5"/>
        <v>#VALUE!</v>
      </c>
      <c r="AP16" s="237" t="e">
        <f t="shared" si="12"/>
        <v>#VALUE!</v>
      </c>
      <c r="AQ16" s="237">
        <f t="shared" si="13"/>
        <v>0</v>
      </c>
      <c r="AR16" s="222" t="str">
        <f t="shared" si="14"/>
        <v/>
      </c>
      <c r="AS16" s="239" t="str">
        <f t="shared" si="15"/>
        <v/>
      </c>
      <c r="AT16" s="238" t="str">
        <f t="shared" si="6"/>
        <v/>
      </c>
      <c r="AU16" s="35"/>
      <c r="AV16" s="35"/>
    </row>
    <row r="17" spans="1:48" ht="45" customHeight="1" x14ac:dyDescent="0.15">
      <c r="B17" s="123">
        <f t="shared" si="16"/>
        <v>45781</v>
      </c>
      <c r="C17" s="124" t="str">
        <f t="shared" si="7"/>
        <v>Sun</v>
      </c>
      <c r="D17" s="248" t="str">
        <f>IF(OR(WEEKDAY(B17)=1,WEEKDAY(B17)=7),"休日",IF(ISNA(VLOOKUP(B17,'(事務用)2025年度休日一覧(土日除く)'!A:B,2,FALSE)),"","休日"))</f>
        <v>休日</v>
      </c>
      <c r="E17" s="164" t="str">
        <f>IF(D17="",Q9,"")</f>
        <v/>
      </c>
      <c r="F17" s="165" t="s">
        <v>3</v>
      </c>
      <c r="G17" s="166" t="str">
        <f>IF(D17="",IF(S9="","",S9),"")</f>
        <v/>
      </c>
      <c r="H17" s="174" t="str">
        <f>IF(D17="",Q10,"")</f>
        <v/>
      </c>
      <c r="I17" s="165" t="s">
        <v>3</v>
      </c>
      <c r="J17" s="167" t="str">
        <f>IF(D17="",IF(S10="","",S10),"")</f>
        <v/>
      </c>
      <c r="K17" s="211" t="str">
        <f>IF(D17="",IF(W9="","",W9),"")</f>
        <v/>
      </c>
      <c r="L17" s="168"/>
      <c r="M17" s="114"/>
      <c r="N17" s="123">
        <f t="shared" si="17"/>
        <v>45798</v>
      </c>
      <c r="O17" s="124" t="str">
        <f t="shared" si="0"/>
        <v>Wed</v>
      </c>
      <c r="P17" s="248" t="str">
        <f>IF(OR(WEEKDAY(N17)=1,WEEKDAY(N17)=7),"休日",IF(ISNA(VLOOKUP(N17,'(事務用)2025年度休日一覧(土日除く)'!A:B,2,FALSE)),"","休日"))</f>
        <v/>
      </c>
      <c r="Q17" s="164">
        <f>IF(P17="",Q9,"")</f>
        <v>0</v>
      </c>
      <c r="R17" s="165" t="s">
        <v>3</v>
      </c>
      <c r="S17" s="194" t="str">
        <f>IF(P17="",IF(S9="","",S9),"")</f>
        <v/>
      </c>
      <c r="T17" s="164">
        <f>IF(P17="",Q10,"")</f>
        <v>0</v>
      </c>
      <c r="U17" s="172" t="s">
        <v>3</v>
      </c>
      <c r="V17" s="195" t="str">
        <f>IF(P17="",IF(S10="","",S10),"")</f>
        <v/>
      </c>
      <c r="W17" s="217" t="str">
        <f>IF(P17="",IF(W9="","",W9),"")</f>
        <v/>
      </c>
      <c r="X17" s="180"/>
      <c r="Y17" s="242"/>
      <c r="Z17" s="44"/>
      <c r="AA17" s="62"/>
      <c r="AB17" s="62"/>
      <c r="AC17" s="62"/>
      <c r="AD17" s="68" t="s">
        <v>6</v>
      </c>
      <c r="AE17" s="203" t="str">
        <f t="shared" si="1"/>
        <v/>
      </c>
      <c r="AF17" s="203" t="str">
        <f t="shared" si="2"/>
        <v/>
      </c>
      <c r="AG17" s="225" t="e">
        <f t="shared" si="8"/>
        <v>#VALUE!</v>
      </c>
      <c r="AH17" s="225">
        <f t="shared" si="9"/>
        <v>0</v>
      </c>
      <c r="AI17" s="220" t="str">
        <f t="shared" si="10"/>
        <v/>
      </c>
      <c r="AJ17" s="225" t="str">
        <f t="shared" si="11"/>
        <v/>
      </c>
      <c r="AK17" s="232" t="str">
        <f t="shared" si="3"/>
        <v/>
      </c>
      <c r="AL17" s="62"/>
      <c r="AM17" s="68" t="s">
        <v>88</v>
      </c>
      <c r="AN17" s="203" t="e">
        <f t="shared" si="4"/>
        <v>#VALUE!</v>
      </c>
      <c r="AO17" s="203" t="e">
        <f t="shared" si="5"/>
        <v>#VALUE!</v>
      </c>
      <c r="AP17" s="235" t="e">
        <f t="shared" si="12"/>
        <v>#VALUE!</v>
      </c>
      <c r="AQ17" s="235">
        <f t="shared" si="13"/>
        <v>0</v>
      </c>
      <c r="AR17" s="220" t="str">
        <f t="shared" si="14"/>
        <v/>
      </c>
      <c r="AS17" s="225" t="str">
        <f t="shared" si="15"/>
        <v/>
      </c>
      <c r="AT17" s="238" t="str">
        <f t="shared" si="6"/>
        <v/>
      </c>
      <c r="AU17" s="35"/>
      <c r="AV17" s="35"/>
    </row>
    <row r="18" spans="1:48" ht="45" customHeight="1" x14ac:dyDescent="0.15">
      <c r="B18" s="123">
        <f t="shared" si="16"/>
        <v>45782</v>
      </c>
      <c r="C18" s="124" t="str">
        <f t="shared" si="7"/>
        <v>Mon</v>
      </c>
      <c r="D18" s="248" t="str">
        <f>IF(OR(WEEKDAY(B18)=1,WEEKDAY(B18)=7),"休日",IF(ISNA(VLOOKUP(B18,'(事務用)2025年度休日一覧(土日除く)'!A:B,2,FALSE)),"","休日"))</f>
        <v>休日</v>
      </c>
      <c r="E18" s="164" t="str">
        <f>IF(D18="",Q9,"")</f>
        <v/>
      </c>
      <c r="F18" s="165" t="s">
        <v>3</v>
      </c>
      <c r="G18" s="170" t="str">
        <f>IF(D18="",IF(S9="","",S9),"")</f>
        <v/>
      </c>
      <c r="H18" s="164" t="str">
        <f>IF(D18="",Q10,"")</f>
        <v/>
      </c>
      <c r="I18" s="165" t="s">
        <v>3</v>
      </c>
      <c r="J18" s="166" t="str">
        <f>IF(D18="",IF(S10="","",S10),"")</f>
        <v/>
      </c>
      <c r="K18" s="211" t="str">
        <f>IF(D18="",IF(W9="","",W9),"")</f>
        <v/>
      </c>
      <c r="L18" s="168"/>
      <c r="M18" s="169"/>
      <c r="N18" s="123">
        <f t="shared" si="17"/>
        <v>45799</v>
      </c>
      <c r="O18" s="124" t="str">
        <f t="shared" si="0"/>
        <v>Thu</v>
      </c>
      <c r="P18" s="248" t="str">
        <f>IF(OR(WEEKDAY(N18)=1,WEEKDAY(N18)=7),"休日",IF(ISNA(VLOOKUP(N18,'(事務用)2025年度休日一覧(土日除く)'!A:B,2,FALSE)),"","休日"))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6"/>
      <c r="AC18" s="61"/>
      <c r="AD18" s="71" t="s">
        <v>10</v>
      </c>
      <c r="AE18" s="205" t="str">
        <f t="shared" si="1"/>
        <v/>
      </c>
      <c r="AF18" s="205" t="str">
        <f t="shared" si="2"/>
        <v/>
      </c>
      <c r="AG18" s="227" t="e">
        <f t="shared" si="8"/>
        <v>#VALUE!</v>
      </c>
      <c r="AH18" s="227">
        <f t="shared" si="9"/>
        <v>0</v>
      </c>
      <c r="AI18" s="218" t="str">
        <f t="shared" si="10"/>
        <v/>
      </c>
      <c r="AJ18" s="227" t="str">
        <f t="shared" si="11"/>
        <v/>
      </c>
      <c r="AK18" s="233" t="str">
        <f t="shared" si="3"/>
        <v/>
      </c>
      <c r="AL18" s="35"/>
      <c r="AM18" s="68" t="s">
        <v>23</v>
      </c>
      <c r="AN18" s="208" t="e">
        <f t="shared" si="4"/>
        <v>#VALUE!</v>
      </c>
      <c r="AO18" s="208" t="e">
        <f t="shared" si="5"/>
        <v>#VALUE!</v>
      </c>
      <c r="AP18" s="237" t="e">
        <f t="shared" si="12"/>
        <v>#VALUE!</v>
      </c>
      <c r="AQ18" s="237">
        <f t="shared" si="13"/>
        <v>0</v>
      </c>
      <c r="AR18" s="222" t="str">
        <f t="shared" si="14"/>
        <v/>
      </c>
      <c r="AS18" s="239" t="str">
        <f t="shared" si="15"/>
        <v/>
      </c>
      <c r="AT18" s="238" t="str">
        <f t="shared" si="6"/>
        <v/>
      </c>
      <c r="AU18" s="35"/>
      <c r="AV18" s="35"/>
    </row>
    <row r="19" spans="1:48" ht="45" customHeight="1" x14ac:dyDescent="0.15">
      <c r="B19" s="123">
        <f t="shared" si="16"/>
        <v>45783</v>
      </c>
      <c r="C19" s="124" t="str">
        <f t="shared" si="7"/>
        <v>Tue</v>
      </c>
      <c r="D19" s="248" t="str">
        <f>IF(OR(WEEKDAY(B19)=1,WEEKDAY(B19)=7),"休日",IF(ISNA(VLOOKUP(B19,'(事務用)2025年度休日一覧(土日除く)'!A:B,2,FALSE)),"","休日"))</f>
        <v>休日</v>
      </c>
      <c r="E19" s="164" t="str">
        <f>IF(D19="",Q9,"")</f>
        <v/>
      </c>
      <c r="F19" s="165" t="s">
        <v>3</v>
      </c>
      <c r="G19" s="167" t="str">
        <f>IF(D19="",IF(S9="","",S9),"")</f>
        <v/>
      </c>
      <c r="H19" s="171" t="str">
        <f>IF(D19="",Q10,"")</f>
        <v/>
      </c>
      <c r="I19" s="165" t="s">
        <v>3</v>
      </c>
      <c r="J19" s="166" t="str">
        <f>IF(D19="",IF(S10="","",S10),"")</f>
        <v/>
      </c>
      <c r="K19" s="211" t="str">
        <f>IF(D19="",IF(W9="","",W9),"")</f>
        <v/>
      </c>
      <c r="L19" s="168"/>
      <c r="M19" s="169"/>
      <c r="N19" s="123">
        <f t="shared" si="17"/>
        <v>45800</v>
      </c>
      <c r="O19" s="124" t="str">
        <f t="shared" si="0"/>
        <v>Fri</v>
      </c>
      <c r="P19" s="248" t="str">
        <f>IF(OR(WEEKDAY(N19)=1,WEEKDAY(N19)=7),"休日",IF(ISNA(VLOOKUP(N19,'(事務用)2025年度休日一覧(土日除く)'!A:B,2,FALSE)),"","休日"))</f>
        <v/>
      </c>
      <c r="Q19" s="164">
        <f>IF(P19="",Q9,"")</f>
        <v>0</v>
      </c>
      <c r="R19" s="165" t="s">
        <v>3</v>
      </c>
      <c r="S19" s="194" t="str">
        <f>IF(P19="",IF(S9="","",S9),"")</f>
        <v/>
      </c>
      <c r="T19" s="164">
        <f>IF(P19="",Q10,"")</f>
        <v>0</v>
      </c>
      <c r="U19" s="172" t="s">
        <v>3</v>
      </c>
      <c r="V19" s="195" t="str">
        <f>IF(P19="",IF(S10="","",S10),"")</f>
        <v/>
      </c>
      <c r="W19" s="214" t="str">
        <f>IF(P19="",IF(W9="","",W9),"")</f>
        <v/>
      </c>
      <c r="X19" s="168"/>
      <c r="Y19" s="197"/>
      <c r="Z19" s="44"/>
      <c r="AA19" s="67"/>
      <c r="AB19" s="67"/>
      <c r="AC19" s="67"/>
      <c r="AD19" s="71" t="s">
        <v>11</v>
      </c>
      <c r="AE19" s="206" t="str">
        <f t="shared" si="1"/>
        <v/>
      </c>
      <c r="AF19" s="206" t="str">
        <f t="shared" si="2"/>
        <v/>
      </c>
      <c r="AG19" s="228" t="e">
        <f t="shared" si="8"/>
        <v>#VALUE!</v>
      </c>
      <c r="AH19" s="228">
        <f t="shared" si="9"/>
        <v>0</v>
      </c>
      <c r="AI19" s="224" t="str">
        <f t="shared" si="10"/>
        <v/>
      </c>
      <c r="AJ19" s="228" t="str">
        <f t="shared" si="11"/>
        <v/>
      </c>
      <c r="AK19" s="232" t="str">
        <f t="shared" si="3"/>
        <v/>
      </c>
      <c r="AL19" s="67"/>
      <c r="AM19" s="68" t="s">
        <v>24</v>
      </c>
      <c r="AN19" s="206" t="e">
        <f t="shared" si="4"/>
        <v>#VALUE!</v>
      </c>
      <c r="AO19" s="208" t="e">
        <f t="shared" si="5"/>
        <v>#VALUE!</v>
      </c>
      <c r="AP19" s="237" t="e">
        <f t="shared" si="12"/>
        <v>#VALUE!</v>
      </c>
      <c r="AQ19" s="237">
        <f t="shared" si="13"/>
        <v>0</v>
      </c>
      <c r="AR19" s="222" t="str">
        <f t="shared" si="14"/>
        <v/>
      </c>
      <c r="AS19" s="239" t="str">
        <f t="shared" si="15"/>
        <v/>
      </c>
      <c r="AT19" s="238" t="str">
        <f t="shared" si="6"/>
        <v/>
      </c>
      <c r="AU19" s="35"/>
      <c r="AV19" s="35"/>
    </row>
    <row r="20" spans="1:48" ht="45" customHeight="1" x14ac:dyDescent="0.15">
      <c r="B20" s="123">
        <f t="shared" si="16"/>
        <v>45784</v>
      </c>
      <c r="C20" s="124" t="str">
        <f t="shared" si="7"/>
        <v>Wed</v>
      </c>
      <c r="D20" s="248" t="str">
        <f>IF(OR(WEEKDAY(B20)=1,WEEKDAY(B20)=7),"休日",IF(ISNA(VLOOKUP(B20,'(事務用)2025年度休日一覧(土日除く)'!A:B,2,FALSE)),"","休日"))</f>
        <v/>
      </c>
      <c r="E20" s="164">
        <f>IF(D20="",Q9,"")</f>
        <v>0</v>
      </c>
      <c r="F20" s="165" t="s">
        <v>3</v>
      </c>
      <c r="G20" s="167" t="str">
        <f>IF(D20="",IF(S9="","",S9),"")</f>
        <v/>
      </c>
      <c r="H20" s="174">
        <f>IF(D20="",Q10,"")</f>
        <v>0</v>
      </c>
      <c r="I20" s="165" t="s">
        <v>3</v>
      </c>
      <c r="J20" s="166" t="str">
        <f>IF(D20="",IF(S10="","",S10),"")</f>
        <v/>
      </c>
      <c r="K20" s="211" t="str">
        <f>IF(D20="",IF(W9="","",W9),"")</f>
        <v/>
      </c>
      <c r="L20" s="168"/>
      <c r="M20" s="173"/>
      <c r="N20" s="123">
        <f t="shared" si="17"/>
        <v>45801</v>
      </c>
      <c r="O20" s="124" t="str">
        <f t="shared" si="0"/>
        <v>Sat</v>
      </c>
      <c r="P20" s="248" t="str">
        <f>IF(OR(WEEKDAY(N20)=1,WEEKDAY(N20)=7),"休日",IF(ISNA(VLOOKUP(N20,'(事務用)2025年度休日一覧(土日除く)'!A:B,2,FALSE)),"","休日"))</f>
        <v>休日</v>
      </c>
      <c r="Q20" s="164" t="str">
        <f>IF(P20="",Q9,"")</f>
        <v/>
      </c>
      <c r="R20" s="165" t="s">
        <v>3</v>
      </c>
      <c r="S20" s="194" t="str">
        <f>IF(P20="",IF(S9="","",S9),"")</f>
        <v/>
      </c>
      <c r="T20" s="164" t="str">
        <f>IF(P20="",Q10,"")</f>
        <v/>
      </c>
      <c r="U20" s="172" t="s">
        <v>3</v>
      </c>
      <c r="V20" s="195" t="str">
        <f>IF(P20="",IF(S10="","",S10),"")</f>
        <v/>
      </c>
      <c r="W20" s="124" t="str">
        <f>IF(P20="",IF(W9="","",W9),"")</f>
        <v/>
      </c>
      <c r="X20" s="180"/>
      <c r="Y20" s="197"/>
      <c r="Z20" s="44"/>
      <c r="AA20" s="67"/>
      <c r="AB20" s="67"/>
      <c r="AC20" s="67"/>
      <c r="AD20" s="71" t="s">
        <v>12</v>
      </c>
      <c r="AE20" s="206" t="e">
        <f t="shared" si="1"/>
        <v>#VALUE!</v>
      </c>
      <c r="AF20" s="206" t="e">
        <f t="shared" si="2"/>
        <v>#VALUE!</v>
      </c>
      <c r="AG20" s="228" t="e">
        <f t="shared" si="8"/>
        <v>#VALUE!</v>
      </c>
      <c r="AH20" s="228">
        <f t="shared" si="9"/>
        <v>0</v>
      </c>
      <c r="AI20" s="224" t="str">
        <f t="shared" si="10"/>
        <v/>
      </c>
      <c r="AJ20" s="228" t="str">
        <f t="shared" si="11"/>
        <v/>
      </c>
      <c r="AK20" s="232" t="str">
        <f t="shared" si="3"/>
        <v/>
      </c>
      <c r="AL20" s="67"/>
      <c r="AM20" s="68" t="s">
        <v>25</v>
      </c>
      <c r="AN20" s="206" t="str">
        <f t="shared" si="4"/>
        <v/>
      </c>
      <c r="AO20" s="208" t="str">
        <f t="shared" si="5"/>
        <v/>
      </c>
      <c r="AP20" s="237" t="e">
        <f t="shared" si="12"/>
        <v>#VALUE!</v>
      </c>
      <c r="AQ20" s="237">
        <f t="shared" si="13"/>
        <v>0</v>
      </c>
      <c r="AR20" s="222" t="str">
        <f t="shared" si="14"/>
        <v/>
      </c>
      <c r="AS20" s="239" t="str">
        <f t="shared" si="15"/>
        <v/>
      </c>
      <c r="AT20" s="238" t="str">
        <f t="shared" si="6"/>
        <v/>
      </c>
      <c r="AU20" s="35"/>
      <c r="AV20" s="35"/>
    </row>
    <row r="21" spans="1:48" ht="45" customHeight="1" x14ac:dyDescent="0.15">
      <c r="B21" s="123">
        <f t="shared" si="16"/>
        <v>45785</v>
      </c>
      <c r="C21" s="124" t="str">
        <f t="shared" si="7"/>
        <v>Thu</v>
      </c>
      <c r="D21" s="248" t="str">
        <f>IF(OR(WEEKDAY(B21)=1,WEEKDAY(B21)=7),"休日",IF(ISNA(VLOOKUP(B21,'(事務用)2025年度休日一覧(土日除く)'!A:B,2,FALSE)),"","休日"))</f>
        <v/>
      </c>
      <c r="E21" s="164">
        <f>IF(D21="",Q9,"")</f>
        <v>0</v>
      </c>
      <c r="F21" s="165" t="s">
        <v>3</v>
      </c>
      <c r="G21" s="166" t="str">
        <f>IF(D21="",IF(S9="","",S9),"")</f>
        <v/>
      </c>
      <c r="H21" s="164">
        <f>IF(D21="",Q10,"")</f>
        <v>0</v>
      </c>
      <c r="I21" s="165" t="s">
        <v>3</v>
      </c>
      <c r="J21" s="166" t="str">
        <f>IF(D21="",IF(S10="","",S10),"")</f>
        <v/>
      </c>
      <c r="K21" s="213" t="str">
        <f>IF(D21="",IF(W9="","",W9),"")</f>
        <v/>
      </c>
      <c r="L21" s="180"/>
      <c r="M21" s="173"/>
      <c r="N21" s="123">
        <f t="shared" si="17"/>
        <v>45802</v>
      </c>
      <c r="O21" s="124" t="str">
        <f t="shared" si="0"/>
        <v>Sun</v>
      </c>
      <c r="P21" s="248" t="str">
        <f>IF(OR(WEEKDAY(N21)=1,WEEKDAY(N21)=7),"休日",IF(ISNA(VLOOKUP(N21,'(事務用)2025年度休日一覧(土日除く)'!A:B,2,FALSE)),"","休日"))</f>
        <v>休日</v>
      </c>
      <c r="Q21" s="164" t="str">
        <f>IF(P21="",Q9,"")</f>
        <v/>
      </c>
      <c r="R21" s="165" t="s">
        <v>3</v>
      </c>
      <c r="S21" s="194" t="str">
        <f>IF(P21="",IF(S9="","",S9),"")</f>
        <v/>
      </c>
      <c r="T21" s="164" t="str">
        <f>IF(P21="",Q10,"")</f>
        <v/>
      </c>
      <c r="U21" s="172" t="s">
        <v>3</v>
      </c>
      <c r="V21" s="195" t="str">
        <f>IF(P21="",IF(S10="","",S10),"")</f>
        <v/>
      </c>
      <c r="W21" s="217" t="str">
        <f>IF(P21="",IF(W9="","",W9),"")</f>
        <v/>
      </c>
      <c r="X21" s="198"/>
      <c r="Y21" s="197"/>
      <c r="Z21" s="44"/>
      <c r="AA21" s="63"/>
      <c r="AB21" s="63"/>
      <c r="AC21" s="63"/>
      <c r="AD21" s="71" t="s">
        <v>13</v>
      </c>
      <c r="AE21" s="205" t="e">
        <f t="shared" si="1"/>
        <v>#VALUE!</v>
      </c>
      <c r="AF21" s="205" t="e">
        <f t="shared" si="2"/>
        <v>#VALUE!</v>
      </c>
      <c r="AG21" s="227" t="e">
        <f t="shared" si="8"/>
        <v>#VALUE!</v>
      </c>
      <c r="AH21" s="227">
        <f t="shared" si="9"/>
        <v>0</v>
      </c>
      <c r="AI21" s="218" t="str">
        <f t="shared" si="10"/>
        <v/>
      </c>
      <c r="AJ21" s="227" t="str">
        <f t="shared" si="11"/>
        <v/>
      </c>
      <c r="AK21" s="233" t="str">
        <f t="shared" si="3"/>
        <v/>
      </c>
      <c r="AL21" s="63"/>
      <c r="AM21" s="68" t="s">
        <v>26</v>
      </c>
      <c r="AN21" s="208" t="str">
        <f t="shared" si="4"/>
        <v/>
      </c>
      <c r="AO21" s="208" t="str">
        <f t="shared" si="5"/>
        <v/>
      </c>
      <c r="AP21" s="237" t="e">
        <f t="shared" si="12"/>
        <v>#VALUE!</v>
      </c>
      <c r="AQ21" s="237">
        <f t="shared" si="13"/>
        <v>0</v>
      </c>
      <c r="AR21" s="222" t="str">
        <f t="shared" si="14"/>
        <v/>
      </c>
      <c r="AS21" s="239" t="str">
        <f t="shared" si="15"/>
        <v/>
      </c>
      <c r="AT21" s="238" t="str">
        <f t="shared" si="6"/>
        <v/>
      </c>
      <c r="AU21" s="35"/>
      <c r="AV21" s="35"/>
    </row>
    <row r="22" spans="1:48" ht="45" customHeight="1" x14ac:dyDescent="0.15">
      <c r="B22" s="123">
        <f t="shared" si="16"/>
        <v>45786</v>
      </c>
      <c r="C22" s="124" t="str">
        <f t="shared" si="7"/>
        <v>Fri</v>
      </c>
      <c r="D22" s="248" t="str">
        <f>IF(OR(WEEKDAY(B22)=1,WEEKDAY(B22)=7),"休日",IF(ISNA(VLOOKUP(B22,'(事務用)2025年度休日一覧(土日除く)'!A:B,2,FALSE)),"","休日"))</f>
        <v/>
      </c>
      <c r="E22" s="164">
        <f>IF(D22="",Q9,"")</f>
        <v>0</v>
      </c>
      <c r="F22" s="165" t="s">
        <v>3</v>
      </c>
      <c r="G22" s="170" t="str">
        <f>IF(D22="",IF(S9="","",S9),"")</f>
        <v/>
      </c>
      <c r="H22" s="164">
        <f>IF(D22="",Q10,"")</f>
        <v>0</v>
      </c>
      <c r="I22" s="165" t="s">
        <v>3</v>
      </c>
      <c r="J22" s="181" t="str">
        <f>IF(D22="",IF(S10="","",S10),"")</f>
        <v/>
      </c>
      <c r="K22" s="214" t="str">
        <f>IF(D22="",IF(W9="","",W9),"")</f>
        <v/>
      </c>
      <c r="L22" s="182"/>
      <c r="M22" s="173"/>
      <c r="N22" s="123">
        <f t="shared" si="17"/>
        <v>45803</v>
      </c>
      <c r="O22" s="124" t="str">
        <f t="shared" si="0"/>
        <v>Mon</v>
      </c>
      <c r="P22" s="248" t="str">
        <f>IF(OR(WEEKDAY(N22)=1,WEEKDAY(N22)=7),"休日",IF(ISNA(VLOOKUP(N22,'(事務用)2025年度休日一覧(土日除く)'!A:B,2,FALSE)),"","休日"))</f>
        <v/>
      </c>
      <c r="Q22" s="164">
        <f>IF(P22="",Q9,"")</f>
        <v>0</v>
      </c>
      <c r="R22" s="165" t="s">
        <v>3</v>
      </c>
      <c r="S22" s="194" t="str">
        <f>IF(P22="",IF(S9="","",S9),"")</f>
        <v/>
      </c>
      <c r="T22" s="164">
        <f>IF(P22="",Q10,"")</f>
        <v>0</v>
      </c>
      <c r="U22" s="172" t="s">
        <v>3</v>
      </c>
      <c r="V22" s="195" t="str">
        <f>IF(P22="",IF(S10="","",S10),"")</f>
        <v/>
      </c>
      <c r="W22" s="217" t="str">
        <f>IF(P22="",IF(W9="","",W9),"")</f>
        <v/>
      </c>
      <c r="X22" s="180"/>
      <c r="Y22" s="197"/>
      <c r="Z22" s="44"/>
      <c r="AA22" s="64"/>
      <c r="AB22" s="64"/>
      <c r="AC22" s="66"/>
      <c r="AD22" s="71" t="s">
        <v>14</v>
      </c>
      <c r="AE22" s="207" t="e">
        <f t="shared" si="1"/>
        <v>#VALUE!</v>
      </c>
      <c r="AF22" s="207" t="e">
        <f t="shared" si="2"/>
        <v>#VALUE!</v>
      </c>
      <c r="AG22" s="229" t="e">
        <f t="shared" si="8"/>
        <v>#VALUE!</v>
      </c>
      <c r="AH22" s="229">
        <f t="shared" si="9"/>
        <v>0</v>
      </c>
      <c r="AI22" s="219" t="str">
        <f t="shared" si="10"/>
        <v/>
      </c>
      <c r="AJ22" s="229" t="str">
        <f t="shared" si="11"/>
        <v/>
      </c>
      <c r="AK22" s="233" t="str">
        <f t="shared" si="3"/>
        <v/>
      </c>
      <c r="AL22" s="35"/>
      <c r="AM22" s="68" t="s">
        <v>27</v>
      </c>
      <c r="AN22" s="208" t="e">
        <f t="shared" si="4"/>
        <v>#VALUE!</v>
      </c>
      <c r="AO22" s="208" t="e">
        <f t="shared" si="5"/>
        <v>#VALUE!</v>
      </c>
      <c r="AP22" s="237" t="e">
        <f t="shared" si="12"/>
        <v>#VALUE!</v>
      </c>
      <c r="AQ22" s="237">
        <f t="shared" si="13"/>
        <v>0</v>
      </c>
      <c r="AR22" s="222" t="str">
        <f t="shared" si="14"/>
        <v/>
      </c>
      <c r="AS22" s="239" t="str">
        <f t="shared" si="15"/>
        <v/>
      </c>
      <c r="AT22" s="238" t="str">
        <f t="shared" si="6"/>
        <v/>
      </c>
      <c r="AU22" s="35"/>
      <c r="AV22" s="35"/>
    </row>
    <row r="23" spans="1:48" ht="45" customHeight="1" x14ac:dyDescent="0.15">
      <c r="B23" s="123">
        <f t="shared" si="16"/>
        <v>45787</v>
      </c>
      <c r="C23" s="124" t="str">
        <f t="shared" si="7"/>
        <v>Sat</v>
      </c>
      <c r="D23" s="248" t="str">
        <f>IF(OR(WEEKDAY(B23)=1,WEEKDAY(B23)=7),"休日",IF(ISNA(VLOOKUP(B23,'(事務用)2025年度休日一覧(土日除く)'!A:B,2,FALSE)),"","休日"))</f>
        <v>休日</v>
      </c>
      <c r="E23" s="164" t="str">
        <f>IF(D23="",Q9,"")</f>
        <v/>
      </c>
      <c r="F23" s="165" t="s">
        <v>3</v>
      </c>
      <c r="G23" s="166" t="str">
        <f>IF(D23="",IF(S9="","",S9),"")</f>
        <v/>
      </c>
      <c r="H23" s="164" t="str">
        <f>IF(D23="",Q10,"")</f>
        <v/>
      </c>
      <c r="I23" s="165" t="s">
        <v>3</v>
      </c>
      <c r="J23" s="167" t="str">
        <f>IF(D23="",IF(S10="","",S10),"")</f>
        <v/>
      </c>
      <c r="K23" s="211" t="str">
        <f>IF(D23="",IF(W9="","",W9),"")</f>
        <v/>
      </c>
      <c r="L23" s="180"/>
      <c r="M23" s="114"/>
      <c r="N23" s="123">
        <f t="shared" si="17"/>
        <v>45804</v>
      </c>
      <c r="O23" s="124" t="str">
        <f t="shared" si="0"/>
        <v>Tue</v>
      </c>
      <c r="P23" s="248" t="str">
        <f>IF(OR(WEEKDAY(N23)=1,WEEKDAY(N23)=7),"休日",IF(ISNA(VLOOKUP(N23,'(事務用)2025年度休日一覧(土日除く)'!A:B,2,FALSE)),"","休日"))</f>
        <v/>
      </c>
      <c r="Q23" s="164">
        <f>IF(P23="",Q9,"")</f>
        <v>0</v>
      </c>
      <c r="R23" s="165" t="s">
        <v>3</v>
      </c>
      <c r="S23" s="194" t="str">
        <f>IF(P23="",IF(S9="","",S9),"")</f>
        <v/>
      </c>
      <c r="T23" s="164">
        <f>IF(P23="",Q10,"")</f>
        <v>0</v>
      </c>
      <c r="U23" s="165" t="s">
        <v>3</v>
      </c>
      <c r="V23" s="195" t="str">
        <f>IF(P23="",IF(S10="","",S10),"")</f>
        <v/>
      </c>
      <c r="W23" s="217" t="str">
        <f>IF(P23="",IF(W9="","",W9),"")</f>
        <v/>
      </c>
      <c r="X23" s="180"/>
      <c r="Y23" s="243"/>
      <c r="Z23" s="44"/>
      <c r="AA23" s="12"/>
      <c r="AB23" s="12"/>
      <c r="AC23" s="22"/>
      <c r="AD23" s="71" t="s">
        <v>15</v>
      </c>
      <c r="AE23" s="207" t="str">
        <f t="shared" si="1"/>
        <v/>
      </c>
      <c r="AF23" s="207" t="str">
        <f t="shared" si="2"/>
        <v/>
      </c>
      <c r="AG23" s="229" t="e">
        <f t="shared" si="8"/>
        <v>#VALUE!</v>
      </c>
      <c r="AH23" s="229">
        <f t="shared" si="9"/>
        <v>0</v>
      </c>
      <c r="AI23" s="219" t="str">
        <f t="shared" si="10"/>
        <v/>
      </c>
      <c r="AJ23" s="229" t="str">
        <f t="shared" si="11"/>
        <v/>
      </c>
      <c r="AK23" s="233" t="str">
        <f t="shared" si="3"/>
        <v/>
      </c>
      <c r="AM23" s="68" t="s">
        <v>28</v>
      </c>
      <c r="AN23" s="208" t="e">
        <f t="shared" si="4"/>
        <v>#VALUE!</v>
      </c>
      <c r="AO23" s="208" t="e">
        <f t="shared" si="5"/>
        <v>#VALUE!</v>
      </c>
      <c r="AP23" s="237" t="e">
        <f t="shared" si="12"/>
        <v>#VALUE!</v>
      </c>
      <c r="AQ23" s="237">
        <f t="shared" si="13"/>
        <v>0</v>
      </c>
      <c r="AR23" s="222" t="str">
        <f t="shared" si="14"/>
        <v/>
      </c>
      <c r="AS23" s="239" t="str">
        <f t="shared" si="15"/>
        <v/>
      </c>
      <c r="AT23" s="238" t="str">
        <f t="shared" si="6"/>
        <v/>
      </c>
    </row>
    <row r="24" spans="1:48" ht="45" customHeight="1" x14ac:dyDescent="0.15">
      <c r="B24" s="123">
        <f t="shared" si="16"/>
        <v>45788</v>
      </c>
      <c r="C24" s="124" t="str">
        <f t="shared" si="7"/>
        <v>Sun</v>
      </c>
      <c r="D24" s="248" t="str">
        <f>IF(OR(WEEKDAY(B24)=1,WEEKDAY(B24)=7),"休日",IF(ISNA(VLOOKUP(B24,'(事務用)2025年度休日一覧(土日除く)'!A:B,2,FALSE)),"","休日"))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45805</v>
      </c>
      <c r="O24" s="124" t="str">
        <f t="shared" si="0"/>
        <v>Wed</v>
      </c>
      <c r="P24" s="248" t="str">
        <f>IF(OR(WEEKDAY(N24)=1,WEEKDAY(N24)=7),"休日",IF(ISNA(VLOOKUP(N24,'(事務用)2025年度休日一覧(土日除く)'!A:B,2,FALSE)),"","休日"))</f>
        <v/>
      </c>
      <c r="Q24" s="164">
        <f>IF(P24="",Q9,"")</f>
        <v>0</v>
      </c>
      <c r="R24" s="165" t="s">
        <v>3</v>
      </c>
      <c r="S24" s="194" t="str">
        <f>IF(P24="",IF(S9="","",S9),"")</f>
        <v/>
      </c>
      <c r="T24" s="164">
        <f>IF(P24="",Q10,"")</f>
        <v>0</v>
      </c>
      <c r="U24" s="172" t="s">
        <v>3</v>
      </c>
      <c r="V24" s="195" t="str">
        <f>IF(P24="",IF(S10="","",S10),"")</f>
        <v/>
      </c>
      <c r="W24" s="217" t="str">
        <f>IF(P24="",IF(W9="","",W9),"")</f>
        <v/>
      </c>
      <c r="X24" s="180"/>
      <c r="Y24" s="243"/>
      <c r="Z24" s="44"/>
      <c r="AA24" s="51"/>
      <c r="AB24" s="12"/>
      <c r="AC24" s="22"/>
      <c r="AD24" s="71" t="s">
        <v>87</v>
      </c>
      <c r="AE24" s="207" t="str">
        <f t="shared" si="1"/>
        <v/>
      </c>
      <c r="AF24" s="207" t="str">
        <f t="shared" si="2"/>
        <v/>
      </c>
      <c r="AG24" s="229" t="e">
        <f t="shared" si="8"/>
        <v>#VALUE!</v>
      </c>
      <c r="AH24" s="229">
        <f t="shared" si="9"/>
        <v>0</v>
      </c>
      <c r="AI24" s="219" t="str">
        <f t="shared" si="10"/>
        <v/>
      </c>
      <c r="AJ24" s="229" t="str">
        <f t="shared" si="11"/>
        <v/>
      </c>
      <c r="AK24" s="233" t="str">
        <f t="shared" si="3"/>
        <v/>
      </c>
      <c r="AM24" s="68" t="s">
        <v>29</v>
      </c>
      <c r="AN24" s="208" t="e">
        <f t="shared" si="4"/>
        <v>#VALUE!</v>
      </c>
      <c r="AO24" s="208" t="e">
        <f t="shared" si="5"/>
        <v>#VALUE!</v>
      </c>
      <c r="AP24" s="237" t="e">
        <f t="shared" si="12"/>
        <v>#VALUE!</v>
      </c>
      <c r="AQ24" s="237">
        <f t="shared" si="13"/>
        <v>0</v>
      </c>
      <c r="AR24" s="222" t="str">
        <f t="shared" si="14"/>
        <v/>
      </c>
      <c r="AS24" s="239" t="str">
        <f t="shared" si="15"/>
        <v/>
      </c>
      <c r="AT24" s="238" t="str">
        <f t="shared" si="6"/>
        <v/>
      </c>
    </row>
    <row r="25" spans="1:48" ht="45" customHeight="1" x14ac:dyDescent="0.15">
      <c r="B25" s="123">
        <f t="shared" si="16"/>
        <v>45789</v>
      </c>
      <c r="C25" s="124" t="str">
        <f t="shared" si="7"/>
        <v>Mon</v>
      </c>
      <c r="D25" s="248" t="str">
        <f>IF(OR(WEEKDAY(B25)=1,WEEKDAY(B25)=7),"休日",IF(ISNA(VLOOKUP(B25,'(事務用)2025年度休日一覧(土日除く)'!A:B,2,FALSE)),"","休日"))</f>
        <v/>
      </c>
      <c r="E25" s="164">
        <f>IF(D25="",Q9,"")</f>
        <v>0</v>
      </c>
      <c r="F25" s="165" t="s">
        <v>3</v>
      </c>
      <c r="G25" s="167" t="str">
        <f>IF(D25="",IF(S9="","",S9),"")</f>
        <v/>
      </c>
      <c r="H25" s="174">
        <f>IF(D25="",Q10,"")</f>
        <v>0</v>
      </c>
      <c r="I25" s="172" t="s">
        <v>3</v>
      </c>
      <c r="J25" s="166" t="str">
        <f>IF(D25="",IF(S10="","",S10),"")</f>
        <v/>
      </c>
      <c r="K25" s="213" t="str">
        <f>IF(D25="",IF(W9="","",W9),"")</f>
        <v/>
      </c>
      <c r="L25" s="180"/>
      <c r="M25" s="114"/>
      <c r="N25" s="123">
        <f t="shared" si="17"/>
        <v>45806</v>
      </c>
      <c r="O25" s="124" t="str">
        <f t="shared" si="0"/>
        <v>Thu</v>
      </c>
      <c r="P25" s="248" t="str">
        <f>IF(OR(WEEKDAY(N25)=1,WEEKDAY(N25)=7),"休日",IF(ISNA(VLOOKUP(N25,'(事務用)2025年度休日一覧(土日除く)'!A:B,2,FALSE)),"","休日"))</f>
        <v/>
      </c>
      <c r="Q25" s="164">
        <f>IF(P25="",Q9,"")</f>
        <v>0</v>
      </c>
      <c r="R25" s="165" t="s">
        <v>3</v>
      </c>
      <c r="S25" s="194" t="str">
        <f>IF(P25="",IF(S9="","",S9),"")</f>
        <v/>
      </c>
      <c r="T25" s="164">
        <f>IF(P25="",Q10,"")</f>
        <v>0</v>
      </c>
      <c r="U25" s="172" t="s">
        <v>3</v>
      </c>
      <c r="V25" s="195" t="str">
        <f>IF(P25="",IF(S10="","",S10),"")</f>
        <v/>
      </c>
      <c r="W25" s="217" t="str">
        <f>IF(P25="",IF(W9="","",W9),"")</f>
        <v/>
      </c>
      <c r="X25" s="180"/>
      <c r="Y25" s="243"/>
      <c r="Z25" s="44"/>
      <c r="AA25" s="12"/>
      <c r="AB25" s="12"/>
      <c r="AC25" s="22"/>
      <c r="AD25" s="71" t="s">
        <v>16</v>
      </c>
      <c r="AE25" s="207" t="e">
        <f t="shared" si="1"/>
        <v>#VALUE!</v>
      </c>
      <c r="AF25" s="207" t="e">
        <f t="shared" si="2"/>
        <v>#VALUE!</v>
      </c>
      <c r="AG25" s="229" t="e">
        <f t="shared" si="8"/>
        <v>#VALUE!</v>
      </c>
      <c r="AH25" s="229">
        <f t="shared" si="9"/>
        <v>0</v>
      </c>
      <c r="AI25" s="219" t="str">
        <f t="shared" si="10"/>
        <v/>
      </c>
      <c r="AJ25" s="229" t="str">
        <f t="shared" si="11"/>
        <v/>
      </c>
      <c r="AK25" s="233" t="str">
        <f t="shared" si="3"/>
        <v/>
      </c>
      <c r="AM25" s="68" t="s">
        <v>30</v>
      </c>
      <c r="AN25" s="208" t="e">
        <f t="shared" si="4"/>
        <v>#VALUE!</v>
      </c>
      <c r="AO25" s="208" t="e">
        <f t="shared" si="5"/>
        <v>#VALUE!</v>
      </c>
      <c r="AP25" s="237" t="e">
        <f t="shared" si="12"/>
        <v>#VALUE!</v>
      </c>
      <c r="AQ25" s="237">
        <f t="shared" si="13"/>
        <v>0</v>
      </c>
      <c r="AR25" s="222" t="str">
        <f t="shared" si="14"/>
        <v/>
      </c>
      <c r="AS25" s="239" t="str">
        <f t="shared" si="15"/>
        <v/>
      </c>
      <c r="AT25" s="238" t="str">
        <f t="shared" si="6"/>
        <v/>
      </c>
    </row>
    <row r="26" spans="1:48" ht="45" customHeight="1" x14ac:dyDescent="0.15">
      <c r="B26" s="123">
        <f t="shared" si="16"/>
        <v>45790</v>
      </c>
      <c r="C26" s="124" t="str">
        <f t="shared" si="7"/>
        <v>Tue</v>
      </c>
      <c r="D26" s="248" t="str">
        <f>IF(OR(WEEKDAY(B26)=1,WEEKDAY(B26)=7),"休日",IF(ISNA(VLOOKUP(B26,'(事務用)2025年度休日一覧(土日除く)'!A:B,2,FALSE)),"","休日"))</f>
        <v/>
      </c>
      <c r="E26" s="164">
        <f>IF(D26="",Q9,"")</f>
        <v>0</v>
      </c>
      <c r="F26" s="165" t="s">
        <v>3</v>
      </c>
      <c r="G26" s="167" t="str">
        <f>IF(D26="",IF(S9="","",S9),"")</f>
        <v/>
      </c>
      <c r="H26" s="164">
        <f>IF(D26="",Q10,"")</f>
        <v>0</v>
      </c>
      <c r="I26" s="172" t="s">
        <v>3</v>
      </c>
      <c r="J26" s="167" t="str">
        <f>IF(D26="",IF(S10="","",S10),"")</f>
        <v/>
      </c>
      <c r="K26" s="211" t="str">
        <f>IF(D26="",IF(W9="","",W9),"")</f>
        <v/>
      </c>
      <c r="L26" s="180"/>
      <c r="M26" s="169"/>
      <c r="N26" s="125">
        <f t="shared" si="17"/>
        <v>45807</v>
      </c>
      <c r="O26" s="126" t="str">
        <f t="shared" si="0"/>
        <v>Fri</v>
      </c>
      <c r="P26" s="249" t="str">
        <f>IF(OR(WEEKDAY(N26)=1,WEEKDAY(N26)=7),"休日",IF(ISNA(VLOOKUP(N26,'(事務用)2025年度休日一覧(土日除く)'!A:B,2,FALSE)),"","休日"))</f>
        <v/>
      </c>
      <c r="Q26" s="174">
        <f>IF(P26="",Q9,"")</f>
        <v>0</v>
      </c>
      <c r="R26" s="165" t="s">
        <v>3</v>
      </c>
      <c r="S26" s="210" t="str">
        <f>IF(P26="",IF(S9="","",S9),"")</f>
        <v/>
      </c>
      <c r="T26" s="174">
        <f>IF(P26="",Q10,"")</f>
        <v>0</v>
      </c>
      <c r="U26" s="184" t="s">
        <v>3</v>
      </c>
      <c r="V26" s="181" t="str">
        <f>IF(P26="",IF(S10="","",S10),"")</f>
        <v/>
      </c>
      <c r="W26" s="124" t="str">
        <f>IF(P26="",IF(W9="","",W9),"")</f>
        <v/>
      </c>
      <c r="X26" s="180"/>
      <c r="Y26" s="197"/>
      <c r="Z26" s="44"/>
      <c r="AA26" s="12"/>
      <c r="AB26" s="12"/>
      <c r="AC26" s="22"/>
      <c r="AD26" s="71" t="s">
        <v>17</v>
      </c>
      <c r="AE26" s="207" t="e">
        <f t="shared" si="1"/>
        <v>#VALUE!</v>
      </c>
      <c r="AF26" s="207" t="e">
        <f t="shared" si="2"/>
        <v>#VALUE!</v>
      </c>
      <c r="AG26" s="229" t="e">
        <f t="shared" si="8"/>
        <v>#VALUE!</v>
      </c>
      <c r="AH26" s="229">
        <f t="shared" si="9"/>
        <v>0</v>
      </c>
      <c r="AI26" s="219" t="str">
        <f t="shared" si="10"/>
        <v/>
      </c>
      <c r="AJ26" s="229" t="str">
        <f t="shared" si="11"/>
        <v/>
      </c>
      <c r="AK26" s="233" t="str">
        <f t="shared" si="3"/>
        <v/>
      </c>
      <c r="AM26" s="68" t="s">
        <v>31</v>
      </c>
      <c r="AN26" s="208" t="e">
        <f t="shared" si="4"/>
        <v>#VALUE!</v>
      </c>
      <c r="AO26" s="208" t="e">
        <f t="shared" si="5"/>
        <v>#VALUE!</v>
      </c>
      <c r="AP26" s="237" t="e">
        <f t="shared" si="12"/>
        <v>#VALUE!</v>
      </c>
      <c r="AQ26" s="237">
        <f t="shared" si="13"/>
        <v>0</v>
      </c>
      <c r="AR26" s="222" t="str">
        <f t="shared" si="14"/>
        <v/>
      </c>
      <c r="AS26" s="239" t="str">
        <f t="shared" si="15"/>
        <v/>
      </c>
      <c r="AT26" s="238" t="str">
        <f t="shared" si="6"/>
        <v/>
      </c>
    </row>
    <row r="27" spans="1:48" ht="45" customHeight="1" thickBot="1" x14ac:dyDescent="0.2">
      <c r="B27" s="123">
        <f t="shared" si="16"/>
        <v>45791</v>
      </c>
      <c r="C27" s="124" t="str">
        <f t="shared" si="7"/>
        <v>Wed</v>
      </c>
      <c r="D27" s="248" t="str">
        <f>IF(OR(WEEKDAY(B27)=1,WEEKDAY(B27)=7),"休日",IF(ISNA(VLOOKUP(B27,'(事務用)2025年度休日一覧(土日除く)'!A:B,2,FALSE)),"","休日"))</f>
        <v/>
      </c>
      <c r="E27" s="164">
        <f>IF(D27="",Q9,"")</f>
        <v>0</v>
      </c>
      <c r="F27" s="165" t="s">
        <v>3</v>
      </c>
      <c r="G27" s="166" t="str">
        <f>IF(D27="",IF(S9="","",S9),"")</f>
        <v/>
      </c>
      <c r="H27" s="164">
        <f>IF(D27="",Q10,"")</f>
        <v>0</v>
      </c>
      <c r="I27" s="165" t="s">
        <v>3</v>
      </c>
      <c r="J27" s="166" t="str">
        <f>IF(D27="",IF(S10="","",S10),"")</f>
        <v/>
      </c>
      <c r="K27" s="213" t="str">
        <f>IF(D27="",IF(W9="","",W9),"")</f>
        <v/>
      </c>
      <c r="L27" s="180"/>
      <c r="M27" s="185"/>
      <c r="N27" s="125">
        <f t="shared" si="17"/>
        <v>45808</v>
      </c>
      <c r="O27" s="126" t="str">
        <f t="shared" si="0"/>
        <v>Sat</v>
      </c>
      <c r="P27" s="249" t="str">
        <f>IF(OR(WEEKDAY(N27)=1,WEEKDAY(N27)=7),"休日",IF(ISNA(VLOOKUP(N27,'(事務用)2025年度休日一覧(土日除く)'!A:B,2,FALSE)),"","休日"))</f>
        <v>休日</v>
      </c>
      <c r="Q27" s="174" t="str">
        <f>IF(P27="",Q9,"")</f>
        <v/>
      </c>
      <c r="R27" s="199" t="s">
        <v>3</v>
      </c>
      <c r="S27" s="210" t="str">
        <f>IF(P27="",IF(S9="","",S9),"")</f>
        <v/>
      </c>
      <c r="T27" s="174" t="str">
        <f>IF(P27="",Q10,"")</f>
        <v/>
      </c>
      <c r="U27" s="201" t="s">
        <v>3</v>
      </c>
      <c r="V27" s="200" t="str">
        <f>IF(P27="",IF(S10="","",S10),"")</f>
        <v/>
      </c>
      <c r="W27" s="124" t="str">
        <f>IF(P27="",IF(W9="","",W9),"")</f>
        <v/>
      </c>
      <c r="X27" s="180"/>
      <c r="Y27" s="197"/>
      <c r="Z27" s="44"/>
      <c r="AA27" s="23"/>
      <c r="AB27" s="250"/>
      <c r="AC27" s="18"/>
      <c r="AD27" s="71" t="s">
        <v>18</v>
      </c>
      <c r="AE27" s="205" t="e">
        <f t="shared" si="1"/>
        <v>#VALUE!</v>
      </c>
      <c r="AF27" s="205" t="e">
        <f t="shared" si="2"/>
        <v>#VALUE!</v>
      </c>
      <c r="AG27" s="227" t="e">
        <f t="shared" si="8"/>
        <v>#VALUE!</v>
      </c>
      <c r="AH27" s="227">
        <f t="shared" si="9"/>
        <v>0</v>
      </c>
      <c r="AI27" s="218" t="str">
        <f t="shared" si="10"/>
        <v/>
      </c>
      <c r="AJ27" s="227" t="str">
        <f t="shared" si="11"/>
        <v/>
      </c>
      <c r="AK27" s="233" t="str">
        <f t="shared" si="3"/>
        <v/>
      </c>
      <c r="AM27" s="68" t="s">
        <v>89</v>
      </c>
      <c r="AN27" s="209" t="str">
        <f t="shared" si="4"/>
        <v/>
      </c>
      <c r="AO27" s="208" t="str">
        <f t="shared" si="5"/>
        <v/>
      </c>
      <c r="AP27" s="237" t="e">
        <f t="shared" si="12"/>
        <v>#VALUE!</v>
      </c>
      <c r="AQ27" s="237">
        <f t="shared" si="13"/>
        <v>0</v>
      </c>
      <c r="AR27" s="222" t="str">
        <f t="shared" si="14"/>
        <v/>
      </c>
      <c r="AS27" s="239" t="str">
        <f t="shared" si="15"/>
        <v/>
      </c>
      <c r="AT27" s="240" t="str">
        <f t="shared" si="6"/>
        <v/>
      </c>
    </row>
    <row r="28" spans="1:48" ht="45" customHeight="1" x14ac:dyDescent="0.15">
      <c r="B28" s="123">
        <f t="shared" si="16"/>
        <v>45792</v>
      </c>
      <c r="C28" s="124" t="str">
        <f t="shared" si="7"/>
        <v>Thu</v>
      </c>
      <c r="D28" s="248" t="str">
        <f>IF(OR(WEEKDAY(B28)=1,WEEKDAY(B28)=7),"休日",IF(ISNA(VLOOKUP(B28,'(事務用)2025年度休日一覧(土日除く)'!A:B,2,FALSE)),"","休日"))</f>
        <v/>
      </c>
      <c r="E28" s="164">
        <f>IF(D28="",Q9,"")</f>
        <v>0</v>
      </c>
      <c r="F28" s="165" t="s">
        <v>3</v>
      </c>
      <c r="G28" s="166" t="str">
        <f>IF(D28="",IF(S9="","",S9),"")</f>
        <v/>
      </c>
      <c r="H28" s="164">
        <f>IF(D28="",Q10,"")</f>
        <v>0</v>
      </c>
      <c r="I28" s="172" t="s">
        <v>3</v>
      </c>
      <c r="J28" s="181" t="str">
        <f>IF(D28="",IF(S10="","",S10),"")</f>
        <v/>
      </c>
      <c r="K28" s="214" t="str">
        <f>IF(D28="",IF(W9="","",W9),"")</f>
        <v/>
      </c>
      <c r="L28" s="182"/>
      <c r="M28" s="114"/>
      <c r="N28" s="322"/>
      <c r="O28" s="305" t="s">
        <v>56</v>
      </c>
      <c r="P28" s="305"/>
      <c r="Q28" s="305"/>
      <c r="R28" s="305"/>
      <c r="S28" s="305"/>
      <c r="T28" s="305"/>
      <c r="U28" s="305"/>
      <c r="V28" s="305"/>
      <c r="W28" s="305"/>
      <c r="X28" s="305"/>
      <c r="Y28" s="305"/>
      <c r="Z28" s="44"/>
      <c r="AA28" s="23"/>
      <c r="AB28" s="250"/>
      <c r="AC28" s="18"/>
      <c r="AD28" s="71" t="s">
        <v>19</v>
      </c>
      <c r="AE28" s="205" t="e">
        <f t="shared" si="1"/>
        <v>#VALUE!</v>
      </c>
      <c r="AF28" s="205" t="e">
        <f t="shared" si="2"/>
        <v>#VALUE!</v>
      </c>
      <c r="AG28" s="227" t="e">
        <f t="shared" si="8"/>
        <v>#VALUE!</v>
      </c>
      <c r="AH28" s="227">
        <f t="shared" si="9"/>
        <v>0</v>
      </c>
      <c r="AI28" s="218" t="str">
        <f t="shared" si="10"/>
        <v/>
      </c>
      <c r="AJ28" s="227" t="str">
        <f t="shared" si="11"/>
        <v/>
      </c>
      <c r="AK28" s="233" t="str">
        <f t="shared" si="3"/>
        <v/>
      </c>
      <c r="AM28" s="323"/>
      <c r="AN28" s="324"/>
      <c r="AO28" s="82"/>
      <c r="AP28" s="83"/>
      <c r="AQ28" s="83"/>
      <c r="AR28" s="80"/>
    </row>
    <row r="29" spans="1:48" ht="45" customHeight="1" x14ac:dyDescent="0.15">
      <c r="B29" s="125">
        <f t="shared" si="16"/>
        <v>45793</v>
      </c>
      <c r="C29" s="126" t="str">
        <f t="shared" si="7"/>
        <v>Fri</v>
      </c>
      <c r="D29" s="249" t="str">
        <f>IF(OR(WEEKDAY(B29)=1,WEEKDAY(B29)=7),"休日",IF(ISNA(VLOOKUP(B29,'(事務用)2025年度休日一覧(土日除く)'!A:B,2,FALSE)),"","休日"))</f>
        <v/>
      </c>
      <c r="E29" s="164">
        <f>IF(D29="",Q9,"")</f>
        <v>0</v>
      </c>
      <c r="F29" s="183" t="s">
        <v>3</v>
      </c>
      <c r="G29" s="166" t="str">
        <f>IF(D29="",IF(S9="","",S9),"")</f>
        <v/>
      </c>
      <c r="H29" s="164">
        <f>IF(D29="",Q10,"")</f>
        <v>0</v>
      </c>
      <c r="I29" s="184" t="s">
        <v>3</v>
      </c>
      <c r="J29" s="167" t="str">
        <f>IF(D29="",IF(S10="","",S10),"")</f>
        <v/>
      </c>
      <c r="K29" s="211" t="str">
        <f>IF(D29="",IF(W9="","",W9),"")</f>
        <v/>
      </c>
      <c r="L29" s="180"/>
      <c r="M29" s="185"/>
      <c r="N29" s="304"/>
      <c r="O29" s="306"/>
      <c r="P29" s="306"/>
      <c r="Q29" s="306"/>
      <c r="R29" s="306"/>
      <c r="S29" s="306"/>
      <c r="T29" s="306"/>
      <c r="U29" s="306"/>
      <c r="V29" s="306"/>
      <c r="W29" s="306"/>
      <c r="X29" s="306"/>
      <c r="Y29" s="306"/>
      <c r="Z29" s="251"/>
      <c r="AA29" s="19"/>
      <c r="AB29" s="23"/>
      <c r="AC29" s="250"/>
      <c r="AD29" s="71" t="s">
        <v>33</v>
      </c>
      <c r="AE29" s="205" t="e">
        <f t="shared" si="1"/>
        <v>#VALUE!</v>
      </c>
      <c r="AF29" s="205" t="e">
        <f t="shared" si="2"/>
        <v>#VALUE!</v>
      </c>
      <c r="AG29" s="230" t="e">
        <f t="shared" si="8"/>
        <v>#VALUE!</v>
      </c>
      <c r="AH29" s="230">
        <f t="shared" si="9"/>
        <v>0</v>
      </c>
      <c r="AI29" s="218" t="str">
        <f t="shared" si="10"/>
        <v/>
      </c>
      <c r="AJ29" s="227" t="str">
        <f t="shared" si="11"/>
        <v/>
      </c>
      <c r="AK29" s="233" t="str">
        <f t="shared" si="3"/>
        <v/>
      </c>
      <c r="AL29" s="94"/>
    </row>
    <row r="30" spans="1:48" ht="45" customHeight="1" thickBot="1" x14ac:dyDescent="0.2">
      <c r="A30" s="96"/>
      <c r="B30" s="127">
        <f t="shared" si="16"/>
        <v>45794</v>
      </c>
      <c r="C30" s="128" t="str">
        <f t="shared" si="7"/>
        <v>Sat</v>
      </c>
      <c r="D30" s="252" t="str">
        <f>IF(OR(WEEKDAY(B30)=1,WEEKDAY(B30)=7),"休日",IF(ISNA(VLOOKUP(B30,'(事務用)2025年度休日一覧(土日除く)'!A:B,2,FALSE)),"","休日"))</f>
        <v>休日</v>
      </c>
      <c r="E30" s="186" t="str">
        <f>IF(D30="",Q9,"")</f>
        <v/>
      </c>
      <c r="F30" s="187" t="s">
        <v>3</v>
      </c>
      <c r="G30" s="170" t="str">
        <f>IF(D30="",IF(S9="","",S9),"")</f>
        <v/>
      </c>
      <c r="H30" s="188" t="str">
        <f>IF(D30="",Q10,"")</f>
        <v/>
      </c>
      <c r="I30" s="187" t="s">
        <v>3</v>
      </c>
      <c r="J30" s="189" t="str">
        <f>IF(D30="",IF(S10="","",S10),"")</f>
        <v/>
      </c>
      <c r="K30" s="128" t="str">
        <f>IF(D30="",IF(W9="","",W9),"")</f>
        <v/>
      </c>
      <c r="L30" s="190"/>
      <c r="M30" s="114"/>
      <c r="N30" s="40"/>
      <c r="O30" s="307" t="s">
        <v>81</v>
      </c>
      <c r="P30" s="308"/>
      <c r="Q30" s="308"/>
      <c r="R30" s="309"/>
      <c r="S30" s="124">
        <f>COUNT(B14:B30,N14:N27)</f>
        <v>31</v>
      </c>
      <c r="T30" s="307" t="s">
        <v>82</v>
      </c>
      <c r="U30" s="308"/>
      <c r="V30" s="308"/>
      <c r="W30" s="308"/>
      <c r="X30" s="325">
        <f>SUM(AK14:AK30,AT14:AT27)</f>
        <v>0</v>
      </c>
      <c r="Y30" s="326"/>
      <c r="Z30" s="46"/>
      <c r="AA30" s="3"/>
      <c r="AB30" s="253"/>
      <c r="AC30" s="20"/>
      <c r="AD30" s="71" t="s">
        <v>34</v>
      </c>
      <c r="AE30" s="208" t="str">
        <f t="shared" si="1"/>
        <v/>
      </c>
      <c r="AF30" s="208" t="str">
        <f t="shared" si="2"/>
        <v/>
      </c>
      <c r="AG30" s="231" t="e">
        <f t="shared" si="8"/>
        <v>#VALUE!</v>
      </c>
      <c r="AH30" s="231">
        <f t="shared" si="9"/>
        <v>0</v>
      </c>
      <c r="AI30" s="219" t="str">
        <f t="shared" si="10"/>
        <v/>
      </c>
      <c r="AJ30" s="229" t="str">
        <f t="shared" si="11"/>
        <v/>
      </c>
      <c r="AK30" s="234" t="str">
        <f t="shared" si="3"/>
        <v/>
      </c>
      <c r="AL30" s="95"/>
      <c r="AM30" s="327"/>
      <c r="AN30" s="327"/>
    </row>
    <row r="31" spans="1:48" ht="45" customHeight="1" x14ac:dyDescent="0.15">
      <c r="B31" s="7"/>
      <c r="C31" s="7"/>
      <c r="D31" s="7"/>
      <c r="E31" s="54"/>
      <c r="F31" s="54"/>
      <c r="G31" s="54"/>
      <c r="H31" s="54"/>
      <c r="I31" s="7"/>
      <c r="J31" s="54"/>
      <c r="K31" s="54"/>
      <c r="L31" s="54"/>
      <c r="M31" s="54"/>
      <c r="N31" s="7"/>
      <c r="O31" s="131"/>
      <c r="P31" s="132"/>
      <c r="Q31" s="132"/>
      <c r="R31" s="132"/>
      <c r="S31" s="131"/>
      <c r="T31" s="307" t="s">
        <v>83</v>
      </c>
      <c r="U31" s="308"/>
      <c r="V31" s="308"/>
      <c r="W31" s="308"/>
      <c r="X31" s="328" t="str">
        <f>IF(X30-(S30/7)*38.75&lt;0,"0.00",X30-(S30/7)*38.75)</f>
        <v>0.00</v>
      </c>
      <c r="Y31" s="329"/>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0" t="s">
        <v>52</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8" t="s">
        <v>67</v>
      </c>
      <c r="C36" s="269"/>
      <c r="D36" s="269"/>
      <c r="E36" s="269"/>
      <c r="F36" s="269"/>
      <c r="G36" s="269"/>
      <c r="H36" s="269"/>
      <c r="I36" s="269"/>
      <c r="J36" s="269"/>
      <c r="K36" s="269"/>
      <c r="L36" s="269"/>
      <c r="M36" s="270"/>
      <c r="N36" s="268" t="s">
        <v>68</v>
      </c>
      <c r="O36" s="269"/>
      <c r="P36" s="269"/>
      <c r="Q36" s="269"/>
      <c r="R36" s="269"/>
      <c r="S36" s="269"/>
      <c r="T36" s="269"/>
      <c r="U36" s="269"/>
      <c r="V36" s="269"/>
      <c r="W36" s="269"/>
      <c r="X36" s="269"/>
      <c r="Y36" s="270"/>
      <c r="Z36" s="7"/>
      <c r="AA36" s="26"/>
      <c r="AB36" s="3"/>
      <c r="AC36" s="7"/>
      <c r="AD36" s="7"/>
      <c r="AE36" s="7"/>
      <c r="AF36" s="7"/>
      <c r="AG36" s="7"/>
      <c r="AH36" s="7"/>
      <c r="AI36" s="7"/>
      <c r="AJ36" s="7"/>
      <c r="AK36" s="7"/>
      <c r="AL36" s="7"/>
      <c r="AM36" s="3"/>
    </row>
    <row r="37" spans="2:39" ht="20.25" customHeight="1" x14ac:dyDescent="0.15">
      <c r="B37" s="311" t="s">
        <v>40</v>
      </c>
      <c r="C37" s="264"/>
      <c r="D37" s="271"/>
      <c r="E37" s="263" t="s">
        <v>38</v>
      </c>
      <c r="F37" s="264"/>
      <c r="G37" s="264"/>
      <c r="H37" s="263" t="s">
        <v>39</v>
      </c>
      <c r="I37" s="264"/>
      <c r="J37" s="271"/>
      <c r="K37" s="263" t="s">
        <v>46</v>
      </c>
      <c r="L37" s="264"/>
      <c r="M37" s="265"/>
      <c r="N37" s="311" t="s">
        <v>40</v>
      </c>
      <c r="O37" s="264"/>
      <c r="P37" s="271"/>
      <c r="Q37" s="263" t="s">
        <v>38</v>
      </c>
      <c r="R37" s="264"/>
      <c r="S37" s="271"/>
      <c r="T37" s="263" t="s">
        <v>39</v>
      </c>
      <c r="U37" s="264"/>
      <c r="V37" s="271"/>
      <c r="W37" s="263" t="s">
        <v>46</v>
      </c>
      <c r="X37" s="264"/>
      <c r="Y37" s="265"/>
    </row>
    <row r="38" spans="2:39" ht="39.950000000000003" customHeight="1" x14ac:dyDescent="0.15">
      <c r="B38" s="137"/>
      <c r="C38" s="258"/>
      <c r="D38" s="259"/>
      <c r="E38" s="138"/>
      <c r="F38" s="139" t="s">
        <v>58</v>
      </c>
      <c r="G38" s="140"/>
      <c r="H38" s="138"/>
      <c r="I38" s="139" t="s">
        <v>58</v>
      </c>
      <c r="J38" s="141"/>
      <c r="K38" s="330"/>
      <c r="L38" s="331"/>
      <c r="M38" s="332"/>
      <c r="N38" s="137"/>
      <c r="O38" s="258"/>
      <c r="P38" s="259"/>
      <c r="Q38" s="138"/>
      <c r="R38" s="139" t="s">
        <v>58</v>
      </c>
      <c r="S38" s="140"/>
      <c r="T38" s="138"/>
      <c r="U38" s="139" t="s">
        <v>58</v>
      </c>
      <c r="V38" s="141"/>
      <c r="W38" s="330"/>
      <c r="X38" s="331"/>
      <c r="Y38" s="332"/>
    </row>
    <row r="39" spans="2:39" ht="39.950000000000003" customHeight="1" x14ac:dyDescent="0.15">
      <c r="B39" s="137"/>
      <c r="C39" s="258"/>
      <c r="D39" s="259"/>
      <c r="E39" s="138"/>
      <c r="F39" s="139" t="s">
        <v>58</v>
      </c>
      <c r="G39" s="140"/>
      <c r="H39" s="138"/>
      <c r="I39" s="139" t="s">
        <v>58</v>
      </c>
      <c r="J39" s="141"/>
      <c r="K39" s="330"/>
      <c r="L39" s="331"/>
      <c r="M39" s="332"/>
      <c r="N39" s="137"/>
      <c r="O39" s="258"/>
      <c r="P39" s="259"/>
      <c r="Q39" s="138"/>
      <c r="R39" s="139" t="s">
        <v>58</v>
      </c>
      <c r="S39" s="140"/>
      <c r="T39" s="138"/>
      <c r="U39" s="139" t="s">
        <v>58</v>
      </c>
      <c r="V39" s="141"/>
      <c r="W39" s="330"/>
      <c r="X39" s="331"/>
      <c r="Y39" s="332"/>
    </row>
    <row r="40" spans="2:39" ht="39.950000000000003" customHeight="1" x14ac:dyDescent="0.15">
      <c r="B40" s="137"/>
      <c r="C40" s="258"/>
      <c r="D40" s="259"/>
      <c r="E40" s="138"/>
      <c r="F40" s="139" t="s">
        <v>58</v>
      </c>
      <c r="G40" s="140"/>
      <c r="H40" s="138"/>
      <c r="I40" s="139" t="s">
        <v>58</v>
      </c>
      <c r="J40" s="141"/>
      <c r="K40" s="330"/>
      <c r="L40" s="331"/>
      <c r="M40" s="332"/>
      <c r="N40" s="137"/>
      <c r="O40" s="258"/>
      <c r="P40" s="259"/>
      <c r="Q40" s="138"/>
      <c r="R40" s="139" t="s">
        <v>58</v>
      </c>
      <c r="S40" s="140"/>
      <c r="T40" s="138"/>
      <c r="U40" s="139" t="s">
        <v>58</v>
      </c>
      <c r="V40" s="141"/>
      <c r="W40" s="330"/>
      <c r="X40" s="331"/>
      <c r="Y40" s="332"/>
    </row>
    <row r="41" spans="2:39" ht="39.950000000000003" customHeight="1" x14ac:dyDescent="0.15">
      <c r="B41" s="137"/>
      <c r="C41" s="258"/>
      <c r="D41" s="259"/>
      <c r="E41" s="138"/>
      <c r="F41" s="139" t="s">
        <v>58</v>
      </c>
      <c r="G41" s="140"/>
      <c r="H41" s="138"/>
      <c r="I41" s="139" t="s">
        <v>58</v>
      </c>
      <c r="J41" s="141"/>
      <c r="K41" s="330"/>
      <c r="L41" s="331"/>
      <c r="M41" s="332"/>
      <c r="N41" s="137"/>
      <c r="O41" s="258"/>
      <c r="P41" s="259"/>
      <c r="Q41" s="138"/>
      <c r="R41" s="139" t="s">
        <v>58</v>
      </c>
      <c r="S41" s="140"/>
      <c r="T41" s="138"/>
      <c r="U41" s="139" t="s">
        <v>58</v>
      </c>
      <c r="V41" s="141"/>
      <c r="W41" s="330"/>
      <c r="X41" s="331"/>
      <c r="Y41" s="332"/>
    </row>
    <row r="42" spans="2:39" ht="39.950000000000003" customHeight="1" thickBot="1" x14ac:dyDescent="0.2">
      <c r="B42" s="142"/>
      <c r="C42" s="266"/>
      <c r="D42" s="267"/>
      <c r="E42" s="143"/>
      <c r="F42" s="144" t="s">
        <v>58</v>
      </c>
      <c r="G42" s="145"/>
      <c r="H42" s="146"/>
      <c r="I42" s="144" t="s">
        <v>58</v>
      </c>
      <c r="J42" s="147"/>
      <c r="K42" s="333"/>
      <c r="L42" s="334"/>
      <c r="M42" s="335"/>
      <c r="N42" s="142"/>
      <c r="O42" s="266"/>
      <c r="P42" s="267"/>
      <c r="Q42" s="146"/>
      <c r="R42" s="144" t="s">
        <v>58</v>
      </c>
      <c r="S42" s="145"/>
      <c r="T42" s="146"/>
      <c r="U42" s="144" t="s">
        <v>58</v>
      </c>
      <c r="V42" s="147"/>
      <c r="W42" s="333"/>
      <c r="X42" s="334"/>
      <c r="Y42" s="335"/>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200-000000000000}">
      <formula1>"0.5,1,1.5,2,2.5,3,3.5,4,4.5,5,5.5,6,6.5,7,7.5,8"</formula1>
    </dataValidation>
    <dataValidation type="list" allowBlank="1" showInputMessage="1" showErrorMessage="1" sqref="C38:D38" xr:uid="{00000000-0002-0000-0200-000001000000}">
      <formula1>"Sun,Mon,The,Wed,Thu,Fri,Sat"</formula1>
    </dataValidation>
    <dataValidation type="list" allowBlank="1" showInputMessage="1" sqref="H14:H30 T14:T27" xr:uid="{00000000-0002-0000-0200-000002000000}">
      <formula1>"5,6,7,8,9,10,11,12,13,14,15,16,17,18,19,20,21,22"</formula1>
    </dataValidation>
    <dataValidation type="list" allowBlank="1" showInputMessage="1" showErrorMessage="1" sqref="H38:H42" xr:uid="{00000000-0002-0000-0200-000003000000}">
      <formula1>"22,23,24,1,2,3,4,5"</formula1>
    </dataValidation>
    <dataValidation type="list" allowBlank="1" sqref="Q17" xr:uid="{00000000-0002-0000-0200-000004000000}">
      <formula1>"5,6,7,8,9,10,11,12,13,14,15,16,17,18,19,20,21"</formula1>
    </dataValidation>
    <dataValidation type="list" allowBlank="1" showInputMessage="1" showErrorMessage="1" sqref="E38:E42" xr:uid="{00000000-0002-0000-0200-000005000000}">
      <formula1>"22,23,24,1,2,3,4"</formula1>
    </dataValidation>
    <dataValidation type="list" allowBlank="1" showInputMessage="1" showErrorMessage="1" sqref="Q38:Q42 T38:T42" xr:uid="{00000000-0002-0000-0200-000006000000}">
      <formula1>"1,2,3,4,5,6,7,8,9,10,11,12,13,14,15,16,17,18,19,20,21,22,23,24"</formula1>
    </dataValidation>
    <dataValidation type="list" allowBlank="1" showInputMessage="1" showErrorMessage="1" sqref="L14:L30 X14:X27" xr:uid="{00000000-0002-0000-0200-000007000000}">
      <formula1>"○"</formula1>
    </dataValidation>
    <dataValidation type="list" allowBlank="1" showInputMessage="1" showErrorMessage="1" sqref="O38:P42 C39:D42" xr:uid="{00000000-0002-0000-0200-000008000000}">
      <formula1>"Sun,Mon,Tue,Wed,Thu,Fri,Sat"</formula1>
    </dataValidation>
    <dataValidation type="list" allowBlank="1" showInputMessage="1" showErrorMessage="1" sqref="B38:B42 N38:N42" xr:uid="{00000000-0002-0000-0200-000009000000}">
      <formula1>"1,2,3,4,5,6,7,8,9,10,11,12,13,14,15,16,17,18,19,20,21,22,23,24,25,26,27,28,29,30,31"</formula1>
    </dataValidation>
    <dataValidation type="list" allowBlank="1" showInputMessage="1" sqref="Q9:Q10 Q14:Q16 E14:E30 Q18:Q27" xr:uid="{00000000-0002-0000-0200-00000A000000}">
      <formula1>"5,6,7,8,9,10,11,12,13,14,15,16,17,18,19,20,21"</formula1>
    </dataValidation>
    <dataValidation type="list" allowBlank="1" showInputMessage="1" showErrorMessage="1" sqref="J38:J42 V38:V42 S38:S42 G38:G42" xr:uid="{00000000-0002-0000-02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200-00000C000000}">
      <formula1>"One day,Half a day"</formula1>
    </dataValidation>
    <dataValidation type="list" allowBlank="1" showInputMessage="1" sqref="G14:G30 S14:S27 S9:S10 J14:J30 V14:V27" xr:uid="{00000000-0002-0000-02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200-00000E000000}">
      <formula1>"lecture,entrance examination,university administration,other(except your research)"</formula1>
    </dataValidation>
    <dataValidation type="list" allowBlank="1" showInputMessage="1" showErrorMessage="1" sqref="K15:K30 W14:W27" xr:uid="{00000000-0002-0000-02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4"/>
    </row>
    <row r="23" spans="1:5" x14ac:dyDescent="0.15">
      <c r="A23" s="1">
        <v>46101</v>
      </c>
      <c r="B23" s="2" t="s">
        <v>2</v>
      </c>
      <c r="E23" s="244"/>
    </row>
    <row r="24" spans="1:5" x14ac:dyDescent="0.15">
      <c r="A24" s="98"/>
      <c r="B24" s="2"/>
      <c r="E24" s="244"/>
    </row>
    <row r="25" spans="1:5" x14ac:dyDescent="0.15">
      <c r="A25" s="98"/>
      <c r="B25" s="2"/>
      <c r="E25" s="244"/>
    </row>
    <row r="26" spans="1:5" x14ac:dyDescent="0.15">
      <c r="A26" s="98"/>
      <c r="B26" s="2"/>
      <c r="E26" s="244"/>
    </row>
    <row r="27" spans="1:5" x14ac:dyDescent="0.15">
      <c r="A27" s="98"/>
      <c r="B27" s="2"/>
      <c r="E27" s="244"/>
    </row>
    <row r="28" spans="1:5" x14ac:dyDescent="0.15">
      <c r="A28" s="98"/>
      <c r="B28" s="2"/>
      <c r="E28" s="244"/>
    </row>
    <row r="29" spans="1:5" x14ac:dyDescent="0.15">
      <c r="A29" s="98"/>
      <c r="B29" s="2"/>
      <c r="E29" s="244"/>
    </row>
    <row r="30" spans="1:5" x14ac:dyDescent="0.15">
      <c r="A30" s="98"/>
      <c r="B30" s="2"/>
      <c r="E30" s="244"/>
    </row>
    <row r="31" spans="1:5" x14ac:dyDescent="0.15">
      <c r="A31" s="98"/>
      <c r="E31" s="244"/>
    </row>
    <row r="32" spans="1:5" x14ac:dyDescent="0.15">
      <c r="A32" s="98"/>
      <c r="E32" s="244"/>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9E463056-D00B-4368-A9C7-98EC7BD3A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2025.5</vt:lpstr>
      <vt:lpstr>(事務用)2025年度休日一覧(土日除く)</vt:lpstr>
      <vt:lpstr>'2025.5'!Print_Area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2025-05-19T01:55:41Z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