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CCECD4B7-1126-415E-B5B3-F5F6A0D65808}" xr6:coauthVersionLast="47" xr6:coauthVersionMax="47" xr10:uidLastSave="{00000000-0000-0000-0000-000000000000}"/>
  <bookViews>
    <workbookView xWindow="75" yWindow="225" windowWidth="28710" windowHeight="15120" activeTab="1" xr2:uid="{00000000-000D-0000-FFFF-FFFF00000000}"/>
  </bookViews>
  <sheets>
    <sheet name="記入要領" sheetId="53" r:id="rId1"/>
    <sheet name="2025.8" sheetId="59" r:id="rId2"/>
    <sheet name="(事務用)2025年度休日一覧(土日除く)" sheetId="6" r:id="rId3"/>
  </sheets>
  <definedNames>
    <definedName name="_xlnm.Print_Area" localSheetId="1">'2025.8'!$A$1:$Z$43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 i="59" l="1"/>
  <c r="AR26" i="59"/>
  <c r="AR25" i="59"/>
  <c r="AR24" i="59"/>
  <c r="AR23" i="59"/>
  <c r="AR22" i="59"/>
  <c r="AR21" i="59"/>
  <c r="AR20" i="59"/>
  <c r="AR19" i="59"/>
  <c r="AR18" i="59"/>
  <c r="AR17" i="59"/>
  <c r="AR16" i="59"/>
  <c r="AR15" i="59"/>
  <c r="AI30" i="59"/>
  <c r="AI29" i="59"/>
  <c r="AI28" i="59"/>
  <c r="AI27" i="59"/>
  <c r="AI26" i="59"/>
  <c r="AI25" i="59"/>
  <c r="AI24" i="59"/>
  <c r="AI23" i="59"/>
  <c r="AI22" i="59"/>
  <c r="AI21" i="59"/>
  <c r="AI20" i="59"/>
  <c r="AI19" i="59"/>
  <c r="AI18" i="59"/>
  <c r="AI17" i="59"/>
  <c r="AI16" i="59"/>
  <c r="AI15" i="59"/>
  <c r="AR14" i="59"/>
  <c r="AI14" i="59"/>
  <c r="B14" i="59"/>
  <c r="C14" i="59" s="1"/>
  <c r="B14" i="53"/>
  <c r="C14" i="53"/>
  <c r="D14" i="53"/>
  <c r="B15" i="53"/>
  <c r="B15" i="59"/>
  <c r="C15" i="59" s="1"/>
  <c r="D15" i="59"/>
  <c r="K15" i="59" s="1"/>
  <c r="AH15" i="59" s="1"/>
  <c r="G15" i="59" l="1"/>
  <c r="E15" i="59"/>
  <c r="H15" i="59"/>
  <c r="J15" i="59"/>
  <c r="B16" i="59"/>
  <c r="D14" i="59"/>
  <c r="C15" i="53"/>
  <c r="B16" i="53"/>
  <c r="D15" i="53"/>
  <c r="AE15" i="59" l="1"/>
  <c r="C16" i="59"/>
  <c r="B17" i="59"/>
  <c r="D16" i="59"/>
  <c r="AF15" i="59"/>
  <c r="AG15" i="59" s="1"/>
  <c r="AJ15" i="59" s="1"/>
  <c r="AK15" i="59" s="1"/>
  <c r="E14" i="59"/>
  <c r="G14" i="59"/>
  <c r="J14" i="59"/>
  <c r="K14" i="59"/>
  <c r="AH14" i="59" s="1"/>
  <c r="H14" i="59"/>
  <c r="AF14" i="59" s="1"/>
  <c r="D16" i="53"/>
  <c r="B17" i="53"/>
  <c r="C16" i="53"/>
  <c r="AE14" i="59" l="1"/>
  <c r="AG14" i="59" s="1"/>
  <c r="AJ14" i="59" s="1"/>
  <c r="AK14" i="59" s="1"/>
  <c r="D17" i="59"/>
  <c r="B18" i="59"/>
  <c r="C17" i="59"/>
  <c r="E16" i="59"/>
  <c r="K16" i="59"/>
  <c r="AH16" i="59" s="1"/>
  <c r="H16" i="59"/>
  <c r="G16" i="59"/>
  <c r="J16" i="59"/>
  <c r="AF16" i="59" s="1"/>
  <c r="D17" i="53"/>
  <c r="C17" i="53"/>
  <c r="B18" i="53"/>
  <c r="AE16" i="59" l="1"/>
  <c r="AG16" i="59" s="1"/>
  <c r="AJ16" i="59" s="1"/>
  <c r="AK16" i="59" s="1"/>
  <c r="C18" i="59"/>
  <c r="D18" i="59"/>
  <c r="E18" i="59" s="1"/>
  <c r="B19" i="59"/>
  <c r="K17" i="59"/>
  <c r="AH17" i="59" s="1"/>
  <c r="G17" i="59"/>
  <c r="J17" i="59"/>
  <c r="H17" i="59"/>
  <c r="E17" i="59"/>
  <c r="D18" i="53"/>
  <c r="C18" i="53"/>
  <c r="B19" i="53"/>
  <c r="AE17" i="59" l="1"/>
  <c r="AF17" i="59"/>
  <c r="B20" i="59"/>
  <c r="C19" i="59"/>
  <c r="D19" i="59"/>
  <c r="E19" i="59" s="1"/>
  <c r="K18" i="59"/>
  <c r="AH18" i="59" s="1"/>
  <c r="G18" i="59"/>
  <c r="J18" i="59"/>
  <c r="AE18" i="59"/>
  <c r="H18" i="59"/>
  <c r="D19" i="53"/>
  <c r="C19" i="53"/>
  <c r="B20" i="53"/>
  <c r="AG17" i="59" l="1"/>
  <c r="AJ17" i="59" s="1"/>
  <c r="AK17" i="59" s="1"/>
  <c r="AF18" i="59"/>
  <c r="AG18" i="59" s="1"/>
  <c r="AJ18" i="59" s="1"/>
  <c r="AK18" i="59" s="1"/>
  <c r="G19" i="59"/>
  <c r="J19" i="59"/>
  <c r="AE19" i="59"/>
  <c r="K19" i="59"/>
  <c r="AH19" i="59" s="1"/>
  <c r="H19" i="59"/>
  <c r="D20" i="59"/>
  <c r="B21" i="59"/>
  <c r="C20" i="59"/>
  <c r="D20" i="53"/>
  <c r="C20" i="53"/>
  <c r="B21" i="53"/>
  <c r="H20" i="59" l="1"/>
  <c r="G20" i="59"/>
  <c r="J20" i="59"/>
  <c r="E20" i="59"/>
  <c r="AE20" i="59" s="1"/>
  <c r="K20" i="59"/>
  <c r="AH20" i="59" s="1"/>
  <c r="B22" i="59"/>
  <c r="C21" i="59"/>
  <c r="D21" i="59"/>
  <c r="AF19" i="59"/>
  <c r="AG19" i="59" s="1"/>
  <c r="AJ19" i="59" s="1"/>
  <c r="AK19" i="59" s="1"/>
  <c r="D21" i="53"/>
  <c r="C21" i="53"/>
  <c r="B22" i="53"/>
  <c r="AF20" i="59" l="1"/>
  <c r="G21" i="59"/>
  <c r="J21" i="59"/>
  <c r="E21" i="59"/>
  <c r="AE21" i="59" s="1"/>
  <c r="H21" i="59"/>
  <c r="AF21" i="59" s="1"/>
  <c r="K21" i="59"/>
  <c r="AH21" i="59" s="1"/>
  <c r="C22" i="59"/>
  <c r="D22" i="59"/>
  <c r="B23" i="59"/>
  <c r="AG20" i="59"/>
  <c r="AJ20" i="59" s="1"/>
  <c r="AK20" i="59" s="1"/>
  <c r="B23" i="53"/>
  <c r="C22" i="53"/>
  <c r="D22" i="53"/>
  <c r="B24" i="59" l="1"/>
  <c r="C23" i="59"/>
  <c r="D23" i="59"/>
  <c r="AG21" i="59"/>
  <c r="AJ21" i="59" s="1"/>
  <c r="AK21" i="59" s="1"/>
  <c r="E22" i="59"/>
  <c r="J22" i="59"/>
  <c r="K22" i="59"/>
  <c r="AH22" i="59" s="1"/>
  <c r="H22" i="59"/>
  <c r="AF22" i="59" s="1"/>
  <c r="G22" i="59"/>
  <c r="C23" i="53"/>
  <c r="B24" i="53"/>
  <c r="D23" i="53"/>
  <c r="AE22" i="59" l="1"/>
  <c r="AG22" i="59" s="1"/>
  <c r="AJ22" i="59" s="1"/>
  <c r="AK22" i="59" s="1"/>
  <c r="J23" i="59"/>
  <c r="E23" i="59"/>
  <c r="H23" i="59"/>
  <c r="AF23" i="59" s="1"/>
  <c r="K23" i="59"/>
  <c r="AH23" i="59" s="1"/>
  <c r="G23" i="59"/>
  <c r="B25" i="59"/>
  <c r="C24" i="59"/>
  <c r="D24" i="59"/>
  <c r="D24" i="53"/>
  <c r="C24" i="53"/>
  <c r="B25" i="53"/>
  <c r="AE23" i="59" l="1"/>
  <c r="H24" i="59"/>
  <c r="J24" i="59"/>
  <c r="E24" i="59"/>
  <c r="G24" i="59"/>
  <c r="K24" i="59"/>
  <c r="AH24" i="59" s="1"/>
  <c r="B26" i="59"/>
  <c r="C25" i="59"/>
  <c r="D25" i="59"/>
  <c r="AG23" i="59"/>
  <c r="AJ23" i="59" s="1"/>
  <c r="AK23" i="59" s="1"/>
  <c r="D25" i="53"/>
  <c r="B26" i="53"/>
  <c r="C25" i="53"/>
  <c r="G25" i="59" l="1"/>
  <c r="J25" i="59"/>
  <c r="H25" i="59"/>
  <c r="K25" i="59"/>
  <c r="AH25" i="59" s="1"/>
  <c r="E25" i="59"/>
  <c r="B27" i="59"/>
  <c r="C26" i="59"/>
  <c r="D26" i="59"/>
  <c r="AE24" i="59"/>
  <c r="AF24" i="59"/>
  <c r="D26" i="53"/>
  <c r="B27" i="53"/>
  <c r="C26" i="53"/>
  <c r="AE25" i="59" l="1"/>
  <c r="G26" i="59"/>
  <c r="H26" i="59"/>
  <c r="J26" i="59"/>
  <c r="K26" i="59"/>
  <c r="AH26" i="59" s="1"/>
  <c r="E26" i="59"/>
  <c r="AE26" i="59" s="1"/>
  <c r="C27" i="59"/>
  <c r="B28" i="59"/>
  <c r="D27" i="59"/>
  <c r="AG24" i="59"/>
  <c r="AJ24" i="59" s="1"/>
  <c r="AK24" i="59" s="1"/>
  <c r="AF25" i="59"/>
  <c r="AG25" i="59" s="1"/>
  <c r="AJ25" i="59" s="1"/>
  <c r="AK25" i="59" s="1"/>
  <c r="D27" i="53"/>
  <c r="C27" i="53"/>
  <c r="B28" i="53"/>
  <c r="H27" i="59" l="1"/>
  <c r="G27" i="59"/>
  <c r="K27" i="59"/>
  <c r="AH27" i="59" s="1"/>
  <c r="E27" i="59"/>
  <c r="J27" i="59"/>
  <c r="AF26" i="59"/>
  <c r="AG26" i="59" s="1"/>
  <c r="AJ26" i="59" s="1"/>
  <c r="AK26" i="59" s="1"/>
  <c r="D28" i="59"/>
  <c r="C28" i="59"/>
  <c r="B29" i="59"/>
  <c r="D28" i="53"/>
  <c r="B29" i="53"/>
  <c r="C28" i="53"/>
  <c r="AF27" i="59" l="1"/>
  <c r="AE27" i="59"/>
  <c r="AG27" i="59" s="1"/>
  <c r="AJ27" i="59" s="1"/>
  <c r="AK27" i="59" s="1"/>
  <c r="C29" i="59"/>
  <c r="D29" i="59"/>
  <c r="B30" i="59"/>
  <c r="E28" i="59"/>
  <c r="J28" i="59"/>
  <c r="G28" i="59"/>
  <c r="H28" i="59"/>
  <c r="AF28" i="59" s="1"/>
  <c r="K28" i="59"/>
  <c r="AH28" i="59" s="1"/>
  <c r="D29" i="53"/>
  <c r="B30" i="53"/>
  <c r="C29" i="53"/>
  <c r="AE28" i="59" l="1"/>
  <c r="AG28" i="59"/>
  <c r="AJ28" i="59" s="1"/>
  <c r="AK28" i="59" s="1"/>
  <c r="N14" i="59"/>
  <c r="C30" i="59"/>
  <c r="D30" i="59"/>
  <c r="E29" i="59"/>
  <c r="G29" i="59"/>
  <c r="K29" i="59"/>
  <c r="AH29" i="59" s="1"/>
  <c r="H29" i="59"/>
  <c r="J29" i="59"/>
  <c r="C30" i="53"/>
  <c r="D30" i="53"/>
  <c r="AE29" i="59" l="1"/>
  <c r="AF29" i="59"/>
  <c r="E30" i="59"/>
  <c r="J30" i="59"/>
  <c r="K30" i="59"/>
  <c r="AH30" i="59" s="1"/>
  <c r="H30" i="59"/>
  <c r="G30" i="59"/>
  <c r="O14" i="59"/>
  <c r="N15" i="59"/>
  <c r="P14" i="59"/>
  <c r="AG29" i="59" l="1"/>
  <c r="AJ29" i="59" s="1"/>
  <c r="AK29" i="59" s="1"/>
  <c r="N16" i="59"/>
  <c r="P15" i="59"/>
  <c r="O15" i="59"/>
  <c r="AE30" i="59"/>
  <c r="W14" i="59"/>
  <c r="AQ14" i="59" s="1"/>
  <c r="S14" i="59"/>
  <c r="V14" i="59"/>
  <c r="Q14" i="59"/>
  <c r="T14" i="59"/>
  <c r="AO14" i="59" s="1"/>
  <c r="AF30" i="59"/>
  <c r="AN14" i="59" l="1"/>
  <c r="AP14" i="59" s="1"/>
  <c r="AS14" i="59" s="1"/>
  <c r="AT14" i="59" s="1"/>
  <c r="AG30" i="59"/>
  <c r="AJ30" i="59" s="1"/>
  <c r="AK30" i="59" s="1"/>
  <c r="Q15" i="59"/>
  <c r="W15" i="59"/>
  <c r="AQ15" i="59" s="1"/>
  <c r="V15" i="59"/>
  <c r="S15" i="59"/>
  <c r="T15" i="59"/>
  <c r="AO15" i="59" s="1"/>
  <c r="P16" i="59"/>
  <c r="O16" i="59"/>
  <c r="N17" i="59"/>
  <c r="P17" i="59" l="1"/>
  <c r="O17" i="59"/>
  <c r="N18" i="59"/>
  <c r="W16" i="59"/>
  <c r="AQ16" i="59" s="1"/>
  <c r="V16" i="59"/>
  <c r="Q16" i="59"/>
  <c r="S16" i="59"/>
  <c r="T16" i="59"/>
  <c r="AN15" i="59"/>
  <c r="AP15" i="59" s="1"/>
  <c r="AS15" i="59" s="1"/>
  <c r="AT15" i="59" s="1"/>
  <c r="AO16" i="59" l="1"/>
  <c r="AN16" i="59"/>
  <c r="AP16" i="59" s="1"/>
  <c r="AS16" i="59" s="1"/>
  <c r="AT16" i="59" s="1"/>
  <c r="N19" i="59"/>
  <c r="P18" i="59"/>
  <c r="Q18" i="59" s="1"/>
  <c r="O18" i="59"/>
  <c r="S17" i="59"/>
  <c r="Q17" i="59"/>
  <c r="AN17" i="59" s="1"/>
  <c r="T17" i="59"/>
  <c r="V17" i="59"/>
  <c r="W17" i="59"/>
  <c r="AQ17" i="59" s="1"/>
  <c r="AO17" i="59" l="1"/>
  <c r="AP17" i="59"/>
  <c r="AS17" i="59" s="1"/>
  <c r="AT17" i="59" s="1"/>
  <c r="V18" i="59"/>
  <c r="W18" i="59"/>
  <c r="AQ18" i="59" s="1"/>
  <c r="T18" i="59"/>
  <c r="AO18" i="59" s="1"/>
  <c r="S18" i="59"/>
  <c r="N20" i="59"/>
  <c r="P19" i="59"/>
  <c r="O19" i="59"/>
  <c r="AN18" i="59" l="1"/>
  <c r="AP18" i="59" s="1"/>
  <c r="AS18" i="59" s="1"/>
  <c r="AT18" i="59" s="1"/>
  <c r="V19" i="59"/>
  <c r="T19" i="59"/>
  <c r="W19" i="59"/>
  <c r="AQ19" i="59" s="1"/>
  <c r="Q19" i="59"/>
  <c r="S19" i="59"/>
  <c r="P20" i="59"/>
  <c r="O20" i="59"/>
  <c r="N21" i="59"/>
  <c r="AN19" i="59" l="1"/>
  <c r="AO19" i="59"/>
  <c r="P21" i="59"/>
  <c r="N22" i="59"/>
  <c r="O21" i="59"/>
  <c r="S20" i="59"/>
  <c r="W20" i="59"/>
  <c r="AQ20" i="59" s="1"/>
  <c r="T20" i="59"/>
  <c r="V20" i="59"/>
  <c r="Q20" i="59"/>
  <c r="AN20" i="59" s="1"/>
  <c r="AP19" i="59" l="1"/>
  <c r="AS19" i="59" s="1"/>
  <c r="AT19" i="59" s="1"/>
  <c r="AO20" i="59"/>
  <c r="AP20" i="59" s="1"/>
  <c r="AS20" i="59" s="1"/>
  <c r="AT20" i="59" s="1"/>
  <c r="P22" i="59"/>
  <c r="O22" i="59"/>
  <c r="N23" i="59"/>
  <c r="V21" i="59"/>
  <c r="Q21" i="59"/>
  <c r="W21" i="59"/>
  <c r="AQ21" i="59" s="1"/>
  <c r="S21" i="59"/>
  <c r="T21" i="59"/>
  <c r="AO21" i="59" s="1"/>
  <c r="AN21" i="59" l="1"/>
  <c r="AP21" i="59" s="1"/>
  <c r="AS21" i="59" s="1"/>
  <c r="AT21" i="59" s="1"/>
  <c r="O23" i="59"/>
  <c r="P23" i="59"/>
  <c r="N24" i="59"/>
  <c r="Q22" i="59"/>
  <c r="W22" i="59"/>
  <c r="AQ22" i="59" s="1"/>
  <c r="S22" i="59"/>
  <c r="T22" i="59"/>
  <c r="V22" i="59"/>
  <c r="AO22" i="59" l="1"/>
  <c r="O24" i="59"/>
  <c r="N25" i="59"/>
  <c r="P24" i="59"/>
  <c r="AN22" i="59"/>
  <c r="Q23" i="59"/>
  <c r="S23" i="59"/>
  <c r="V23" i="59"/>
  <c r="W23" i="59"/>
  <c r="AQ23" i="59" s="1"/>
  <c r="T23" i="59"/>
  <c r="AO23" i="59" s="1"/>
  <c r="AN23" i="59" l="1"/>
  <c r="AP23" i="59" s="1"/>
  <c r="AS23" i="59" s="1"/>
  <c r="AT23" i="59" s="1"/>
  <c r="S24" i="59"/>
  <c r="Q24" i="59"/>
  <c r="AN24" i="59" s="1"/>
  <c r="W24" i="59"/>
  <c r="AQ24" i="59" s="1"/>
  <c r="T24" i="59"/>
  <c r="V24" i="59"/>
  <c r="O25" i="59"/>
  <c r="P25" i="59"/>
  <c r="N26" i="59"/>
  <c r="AP22" i="59"/>
  <c r="AS22" i="59" s="1"/>
  <c r="AT22" i="59" s="1"/>
  <c r="AO24" i="59" l="1"/>
  <c r="AP24" i="59" s="1"/>
  <c r="AS24" i="59"/>
  <c r="AT24" i="59" s="1"/>
  <c r="P26" i="59"/>
  <c r="O26" i="59"/>
  <c r="N27" i="59"/>
  <c r="T25" i="59"/>
  <c r="V25" i="59"/>
  <c r="W25" i="59"/>
  <c r="AQ25" i="59" s="1"/>
  <c r="S25" i="59"/>
  <c r="Q25" i="59"/>
  <c r="AN25" i="59" l="1"/>
  <c r="AO25" i="59"/>
  <c r="AP25" i="59"/>
  <c r="AS25" i="59" s="1"/>
  <c r="AT25" i="59" s="1"/>
  <c r="O27" i="59"/>
  <c r="P27" i="59"/>
  <c r="S30" i="59"/>
  <c r="T26" i="59"/>
  <c r="Q26" i="59"/>
  <c r="V26" i="59"/>
  <c r="S26" i="59"/>
  <c r="W26" i="59"/>
  <c r="AQ26" i="59" s="1"/>
  <c r="AO26" i="59" l="1"/>
  <c r="AN26" i="59"/>
  <c r="S27" i="59"/>
  <c r="Q27" i="59"/>
  <c r="V27" i="59"/>
  <c r="W27" i="59"/>
  <c r="AQ27" i="59" s="1"/>
  <c r="T27" i="59"/>
  <c r="AO27" i="59" s="1"/>
  <c r="AN27" i="59" l="1"/>
  <c r="AP27" i="59" s="1"/>
  <c r="AS27" i="59" s="1"/>
  <c r="AT27" i="59" s="1"/>
  <c r="AP26" i="59"/>
  <c r="AS26" i="59" s="1"/>
  <c r="AT26" i="59" s="1"/>
  <c r="X30" i="59" l="1"/>
  <c r="X31" i="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B3A59B5D-4E90-4A68-B439-21A4747D880A}">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<sst xmlns="http://schemas.openxmlformats.org/spreadsheetml/2006/main" count="303" uniqueCount="90">
  <si>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</si>
  <si>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</si>
  <si>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</si>
  <si>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</si>
  <si>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</si>
  <si>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</si>
  <si>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</si>
  <si>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</si>
  <si>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</si>
  <si>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</si>
  <si>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</si>
  <si>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</si>
  <si>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</si>
  <si>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</si>
  <si>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</si>
  <si>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</si>
  <si>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</si>
  <si>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</si>
  <si>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</si>
  <si>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</si>
  <si>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</si>
  <si>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</si>
  <si>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</si>
  <si>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</si>
  <si>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</si>
  <si>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</si>
  <si>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</si>
  <si>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</si>
  <si>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</si>
  <si>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</si>
  <si>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</si>
  <si>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</si>
  <si>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</si>
  <si>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</si>
  <si>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</si>
  <si>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</si>
  <si>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</si>
  <si>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</si>
  <si>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</si>
  <si>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</si>
  <si>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</si>
  <si>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</si>
  <si>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</si>
  <si>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</si>
  <si>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</si>
  <si>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</si>
  <si>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</si>
  <si>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</si>
  <si>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</si>
  <si>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</si>
  <si>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</si>
  <si>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</si>
  <si>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</si>
  <si>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</si>
  <si>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</si>
  <si>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</si>
  <si>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</si>
  <si>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</si>
  <si>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</si>
  <si>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</si>
  <si>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</si>
  <si>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</si>
  <si>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</si>
  <si>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</si>
  <si>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</si>
  <si>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</si>
  <si>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</si>
  <si>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</si>
  <si>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</si>
  <si>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</si>
  <si>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</si>
  <si>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</si>
  <si>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</si>
  <si>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</si>
  <si>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</si>
  <si>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</si>
  <si>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</si>
  <si>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</si>
  <si>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</si>
  <si>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</si>
  <si>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</si>
  <si>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</si>
  <si>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</si>
  <si>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</si>
  <si>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３１日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</si>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</sst>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8">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37D46FB-4132-45F1-9017-4568747F3E6C}"/>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20EC5EC-82B6-433B-A464-D6589D7E417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0F38650D-D67F-481A-8BB3-FA6075C1252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3891BEF7-EC29-440D-BB5B-4EF59C0E6A15}"/>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64899700-B927-4930-9A6F-E818CF6A734C}"/>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902AE5F5-ACCD-4F0E-ACAF-47E79744F19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9578FC94-F3D8-4A30-8314-61489AD4801F}"/>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9B8F21EE-9AA5-439E-BDCA-9EBE10CD198B}"/>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B9D274AB-5323-4024-A2AC-C538A23501E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7D8E7213-6F26-4217-9B7A-8478B3D4BD47}"/>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6EDDAA4E-1574-4EAE-B18F-41CA1E34F731}"/>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E30DEF89-A0C3-4BD7-A344-24EF35D98DAC}"/>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49DB83C3-C92A-412B-8051-8EC578F5D90E}"/>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CD70A6C7-9AD9-4AC3-A133-3ACCF0572818}"/>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87"/>
      <c r="E1" s="287"/>
      <c r="F1" s="287"/>
      <c r="G1" s="64"/>
      <c r="H1" s="41"/>
      <c r="I1" s="41" t="s">
        <v>0</v>
      </c>
      <c r="J1" s="41"/>
      <c r="K1" s="41"/>
      <c r="L1" s="5" t="s">
        <v>1</v>
      </c>
      <c r="M1" s="107"/>
      <c r="N1" s="107"/>
      <c r="O1" s="107"/>
      <c r="P1" s="107"/>
      <c r="Q1" s="107"/>
      <c r="R1" s="63"/>
      <c r="S1" s="63"/>
      <c r="T1" s="3"/>
      <c r="U1" s="3"/>
      <c r="V1" s="288">
        <v>45748</v>
      </c>
      <c r="W1" s="289"/>
      <c r="X1" s="289"/>
      <c r="Y1" s="290"/>
      <c r="Z1" s="3"/>
      <c r="AA1" s="3"/>
      <c r="AB1" s="182"/>
    </row>
    <row r="2" spans="2:28" ht="9" customHeight="1">
      <c r="B2" s="291"/>
      <c r="C2" s="291"/>
      <c r="D2" s="291"/>
      <c r="E2" s="291"/>
      <c r="F2" s="291"/>
      <c r="G2" s="291"/>
      <c r="H2" s="291"/>
      <c r="I2" s="291"/>
      <c r="J2" s="291"/>
      <c r="K2" s="291"/>
      <c r="L2" s="291"/>
      <c r="M2" s="291"/>
      <c r="N2" s="291"/>
      <c r="O2" s="291"/>
      <c r="P2" s="291"/>
      <c r="Q2" s="291"/>
      <c r="R2" s="291"/>
      <c r="S2" s="291"/>
      <c r="T2" s="291"/>
      <c r="U2" s="291"/>
      <c r="V2" s="291"/>
      <c r="W2" s="138"/>
      <c r="X2" s="138"/>
      <c r="Y2" s="5"/>
      <c r="Z2" s="5"/>
      <c r="AA2" s="5"/>
      <c r="AB2" s="5"/>
    </row>
    <row r="3" spans="2:28" ht="73.5" customHeight="1">
      <c r="B3" s="292" t="s">
        <v>2</v>
      </c>
      <c r="C3" s="292"/>
      <c r="D3" s="292"/>
      <c r="E3" s="292"/>
      <c r="F3" s="292"/>
      <c r="G3" s="292"/>
      <c r="H3" s="292"/>
      <c r="I3" s="292"/>
      <c r="J3" s="292"/>
      <c r="K3" s="292"/>
      <c r="L3" s="292"/>
      <c r="M3" s="292"/>
      <c r="N3" s="292"/>
      <c r="O3" s="292"/>
      <c r="P3" s="292"/>
      <c r="Q3" s="292"/>
      <c r="R3" s="292"/>
      <c r="S3" s="292"/>
      <c r="T3" s="292"/>
      <c r="U3" s="292"/>
      <c r="V3" s="292"/>
      <c r="W3" s="292"/>
      <c r="X3" s="292"/>
      <c r="Y3" s="292"/>
      <c r="Z3" s="3"/>
      <c r="AA3" s="302"/>
      <c r="AB3" s="302"/>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3</v>
      </c>
      <c r="C5" s="304" t="s">
        <v>4</v>
      </c>
      <c r="D5" s="305"/>
      <c r="E5" s="305"/>
      <c r="F5" s="305"/>
      <c r="G5" s="305"/>
      <c r="H5" s="305"/>
      <c r="I5" s="305"/>
      <c r="J5" s="306"/>
      <c r="K5" s="175"/>
      <c r="L5" s="174" t="s">
        <v>5</v>
      </c>
      <c r="M5" s="304" t="s">
        <v>6</v>
      </c>
      <c r="N5" s="305"/>
      <c r="O5" s="305"/>
      <c r="P5" s="305"/>
      <c r="Q5" s="306"/>
      <c r="R5" s="177"/>
      <c r="S5" s="174" t="s">
        <v>7</v>
      </c>
      <c r="T5" s="304" t="s">
        <v>8</v>
      </c>
      <c r="U5" s="305"/>
      <c r="V5" s="305"/>
      <c r="W5" s="305"/>
      <c r="X5" s="305"/>
      <c r="Y5" s="306"/>
      <c r="Z5" s="110"/>
      <c r="AA5" s="307"/>
      <c r="AB5" s="307"/>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96" t="s">
        <v>9</v>
      </c>
      <c r="C7" s="296"/>
      <c r="D7" s="296"/>
      <c r="E7" s="296"/>
      <c r="F7" s="296"/>
      <c r="G7" s="296"/>
      <c r="H7" s="296"/>
      <c r="I7" s="296"/>
      <c r="J7" s="296"/>
      <c r="K7" s="296"/>
      <c r="L7" s="296"/>
      <c r="M7" s="296"/>
      <c r="N7" s="296"/>
      <c r="O7" s="296"/>
      <c r="P7" s="296"/>
      <c r="Q7" s="296"/>
      <c r="R7" s="296"/>
      <c r="S7" s="296"/>
      <c r="T7" s="296"/>
      <c r="U7" s="296"/>
      <c r="V7" s="296"/>
      <c r="W7" s="296"/>
      <c r="X7" s="296"/>
      <c r="Y7" s="296"/>
      <c r="Z7" s="11"/>
      <c r="AA7" s="57"/>
      <c r="AB7" s="57"/>
    </row>
    <row r="8" spans="2:28" ht="66" customHeight="1" thickBot="1">
      <c r="B8" s="297" t="s">
        <v>10</v>
      </c>
      <c r="C8" s="297"/>
      <c r="D8" s="297"/>
      <c r="E8" s="297"/>
      <c r="F8" s="297"/>
      <c r="G8" s="297"/>
      <c r="H8" s="297"/>
      <c r="I8" s="297"/>
      <c r="J8" s="297"/>
      <c r="K8" s="297"/>
      <c r="L8" s="297"/>
      <c r="M8" s="297"/>
      <c r="N8" s="297"/>
      <c r="O8" s="297"/>
      <c r="P8" s="297"/>
      <c r="Q8" s="297"/>
      <c r="R8" s="297"/>
      <c r="S8" s="297"/>
      <c r="T8" s="297"/>
      <c r="U8" s="297"/>
      <c r="V8" s="297"/>
      <c r="W8" s="297"/>
      <c r="X8" s="297"/>
      <c r="Y8" s="297"/>
      <c r="Z8" s="3"/>
      <c r="AA8" s="8"/>
      <c r="AB8" s="9"/>
    </row>
    <row r="9" spans="2:28" ht="29.25" customHeight="1" thickBot="1">
      <c r="B9" s="259" t="s">
        <v>11</v>
      </c>
      <c r="C9" s="259"/>
      <c r="D9" s="259"/>
      <c r="E9" s="259"/>
      <c r="F9" s="259"/>
      <c r="G9" s="259"/>
      <c r="H9" s="259"/>
      <c r="I9" s="259"/>
      <c r="J9" s="259"/>
      <c r="K9" s="259"/>
      <c r="L9" s="259"/>
      <c r="M9" s="259"/>
      <c r="N9" s="298" t="s">
        <v>12</v>
      </c>
      <c r="O9" s="298"/>
      <c r="P9" s="299"/>
      <c r="Q9" s="116">
        <v>9</v>
      </c>
      <c r="R9" s="73" t="s">
        <v>13</v>
      </c>
      <c r="S9" s="136">
        <v>0</v>
      </c>
      <c r="T9" s="73"/>
      <c r="U9" s="300" t="s">
        <v>14</v>
      </c>
      <c r="V9" s="301"/>
      <c r="W9" s="309">
        <v>1</v>
      </c>
      <c r="X9" s="310"/>
      <c r="Y9" s="226" t="s">
        <v>15</v>
      </c>
      <c r="Z9" s="44"/>
      <c r="AA9" s="8"/>
      <c r="AB9" s="9"/>
    </row>
    <row r="10" spans="2:28" ht="29.25" customHeight="1" thickBot="1">
      <c r="B10" s="259"/>
      <c r="C10" s="259"/>
      <c r="D10" s="259"/>
      <c r="E10" s="259"/>
      <c r="F10" s="259"/>
      <c r="G10" s="259"/>
      <c r="H10" s="259"/>
      <c r="I10" s="259"/>
      <c r="J10" s="259"/>
      <c r="K10" s="259"/>
      <c r="L10" s="259"/>
      <c r="M10" s="259"/>
      <c r="N10" s="298" t="s">
        <v>16</v>
      </c>
      <c r="O10" s="298"/>
      <c r="P10" s="299"/>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66" t="s">
        <v>17</v>
      </c>
      <c r="C12" s="267"/>
      <c r="D12" s="268"/>
      <c r="E12" s="279" t="s">
        <v>18</v>
      </c>
      <c r="F12" s="280"/>
      <c r="G12" s="280"/>
      <c r="H12" s="280"/>
      <c r="I12" s="280"/>
      <c r="J12" s="280"/>
      <c r="K12" s="280"/>
      <c r="L12" s="281" t="s">
        <v>19</v>
      </c>
      <c r="M12" s="272" t="s">
        <v>20</v>
      </c>
      <c r="N12" s="181"/>
      <c r="O12" s="308" t="s">
        <v>21</v>
      </c>
      <c r="P12" s="308"/>
      <c r="Q12" s="308"/>
      <c r="R12" s="308"/>
      <c r="S12" s="308"/>
      <c r="T12" s="308"/>
      <c r="U12" s="308"/>
      <c r="V12" s="308"/>
      <c r="W12" s="308"/>
      <c r="X12" s="308"/>
      <c r="Y12" s="308"/>
      <c r="Z12" s="15"/>
      <c r="AA12" s="91"/>
      <c r="AB12" s="91"/>
    </row>
    <row r="13" spans="2:28" ht="29.25" customHeight="1" thickBot="1">
      <c r="B13" s="269"/>
      <c r="C13" s="270"/>
      <c r="D13" s="271"/>
      <c r="E13" s="274" t="s">
        <v>12</v>
      </c>
      <c r="F13" s="275"/>
      <c r="G13" s="276"/>
      <c r="H13" s="274" t="s">
        <v>16</v>
      </c>
      <c r="I13" s="275"/>
      <c r="J13" s="276"/>
      <c r="K13" s="183" t="s">
        <v>22</v>
      </c>
      <c r="L13" s="282"/>
      <c r="M13" s="273"/>
      <c r="N13" s="181"/>
      <c r="O13" s="308"/>
      <c r="P13" s="308"/>
      <c r="Q13" s="308"/>
      <c r="R13" s="308"/>
      <c r="S13" s="308"/>
      <c r="T13" s="308"/>
      <c r="U13" s="308"/>
      <c r="V13" s="308"/>
      <c r="W13" s="308"/>
      <c r="X13" s="308"/>
      <c r="Y13" s="308"/>
      <c r="AA13" s="92"/>
      <c r="AB13" s="93"/>
    </row>
    <row r="14" spans="2:28" ht="45" customHeight="1">
      <c r="B14" s="60">
        <f>V1</f>
        <v>45748</v>
      </c>
      <c r="C14" s="61" t="str">
        <f>TEXT(B14,"aaa")</f>
        <v>火</v>
      </c>
      <c r="D14" s="86" t="str">
        <f>IF(OR(WEEKDAY(B14)=1,WEEKDAY(B14)=7),"休日",IF(ISNA(VLOOKUP(B14,'(事務用)2025年度休日一覧(土日除く)'!A:B,2,FALSE)),"","休日"))</f>
        <v/>
      </c>
      <c r="E14" s="124">
        <v>9</v>
      </c>
      <c r="F14" s="67" t="s">
        <v>23</v>
      </c>
      <c r="G14" s="137">
        <v>0</v>
      </c>
      <c r="H14" s="128">
        <v>17</v>
      </c>
      <c r="I14" s="67" t="s">
        <v>23</v>
      </c>
      <c r="J14" s="75">
        <v>30</v>
      </c>
      <c r="K14" s="61">
        <v>1</v>
      </c>
      <c r="L14" s="142"/>
      <c r="M14" s="139"/>
      <c r="N14" s="180"/>
      <c r="O14" s="303" t="s">
        <v>24</v>
      </c>
      <c r="P14" s="303"/>
      <c r="Q14" s="303"/>
      <c r="R14" s="303"/>
      <c r="S14" s="303"/>
      <c r="T14" s="303"/>
      <c r="U14" s="303"/>
      <c r="V14" s="303"/>
      <c r="W14" s="303"/>
      <c r="X14" s="303"/>
      <c r="Y14" s="303"/>
      <c r="AA14" s="95"/>
      <c r="AB14" s="95"/>
    </row>
    <row r="15" spans="2:28" ht="45" customHeight="1">
      <c r="B15" s="45">
        <f>B14+1</f>
        <v>45749</v>
      </c>
      <c r="C15" s="46" t="str">
        <f t="shared" ref="C15:C30" si="0">TEXT(B15,"aaa")</f>
        <v>水</v>
      </c>
      <c r="D15" s="87" t="str">
        <f>IF(OR(WEEKDAY(B15)=1,WEEKDAY(B15)=7),"休日",IF(ISNA(VLOOKUP(B15,'(事務用)2025年度休日一覧(土日除く)'!A:B,2,FALSE)),"","休日"))</f>
        <v/>
      </c>
      <c r="E15" s="125">
        <v>10</v>
      </c>
      <c r="F15" s="68" t="s">
        <v>23</v>
      </c>
      <c r="G15" s="77">
        <v>0</v>
      </c>
      <c r="H15" s="125">
        <v>19</v>
      </c>
      <c r="I15" s="68" t="s">
        <v>23</v>
      </c>
      <c r="J15" s="76">
        <v>0</v>
      </c>
      <c r="K15" s="195">
        <v>1</v>
      </c>
      <c r="L15" s="143"/>
      <c r="M15" s="140"/>
      <c r="N15" s="180"/>
      <c r="O15" s="303"/>
      <c r="P15" s="303"/>
      <c r="Q15" s="303"/>
      <c r="R15" s="303"/>
      <c r="S15" s="303"/>
      <c r="T15" s="303"/>
      <c r="U15" s="303"/>
      <c r="V15" s="303"/>
      <c r="W15" s="303"/>
      <c r="X15" s="303"/>
      <c r="Y15" s="303"/>
      <c r="AA15" s="91"/>
      <c r="AB15" s="91"/>
    </row>
    <row r="16" spans="2:28" ht="45" customHeight="1">
      <c r="B16" s="45">
        <f t="shared" ref="B16:B30" si="1">B15+1</f>
        <v>45750</v>
      </c>
      <c r="C16" s="46" t="str">
        <f t="shared" si="0"/>
        <v>木</v>
      </c>
      <c r="D16" s="87" t="str">
        <f>IF(OR(WEEKDAY(B16)=1,WEEKDAY(B16)=7),"休日",IF(ISNA(VLOOKUP(B16,'(事務用)2025年度休日一覧(土日除く)'!A:B,2,FALSE)),"","休日"))</f>
        <v/>
      </c>
      <c r="E16" s="125">
        <v>12</v>
      </c>
      <c r="F16" s="68" t="s">
        <v>23</v>
      </c>
      <c r="G16" s="82">
        <v>0</v>
      </c>
      <c r="H16" s="129">
        <v>16</v>
      </c>
      <c r="I16" s="71" t="s">
        <v>23</v>
      </c>
      <c r="J16" s="76">
        <v>0</v>
      </c>
      <c r="K16" s="195">
        <v>1</v>
      </c>
      <c r="L16" s="143"/>
      <c r="M16" s="141"/>
      <c r="N16" s="180"/>
      <c r="O16" s="277" t="s">
        <v>25</v>
      </c>
      <c r="P16" s="277"/>
      <c r="Q16" s="277"/>
      <c r="R16" s="277"/>
      <c r="S16" s="277"/>
      <c r="T16" s="277"/>
      <c r="U16" s="277"/>
      <c r="V16" s="277"/>
      <c r="W16" s="277"/>
      <c r="X16" s="277"/>
      <c r="Y16" s="277"/>
      <c r="Z16" s="51"/>
      <c r="AA16" s="92"/>
      <c r="AB16" s="93"/>
    </row>
    <row r="17" spans="1:28" ht="45" customHeight="1">
      <c r="B17" s="45">
        <f t="shared" si="1"/>
        <v>45751</v>
      </c>
      <c r="C17" s="46" t="str">
        <f t="shared" si="0"/>
        <v>金</v>
      </c>
      <c r="D17" s="87" t="str">
        <f>IF(OR(WEEKDAY(B17)=1,WEEKDAY(B17)=7),"休日",IF(ISNA(VLOOKUP(B17,'(事務用)2025年度休日一覧(土日除く)'!A:B,2,FALSE)),"","休日"))</f>
        <v/>
      </c>
      <c r="E17" s="125">
        <v>9</v>
      </c>
      <c r="F17" s="68" t="s">
        <v>23</v>
      </c>
      <c r="G17" s="77">
        <v>30</v>
      </c>
      <c r="H17" s="130">
        <v>17</v>
      </c>
      <c r="I17" s="68" t="s">
        <v>23</v>
      </c>
      <c r="J17" s="76">
        <v>0</v>
      </c>
      <c r="K17" s="195">
        <v>1</v>
      </c>
      <c r="L17" s="143"/>
      <c r="M17" s="73"/>
      <c r="N17" s="180"/>
      <c r="O17" s="277"/>
      <c r="P17" s="277"/>
      <c r="Q17" s="277"/>
      <c r="R17" s="277"/>
      <c r="S17" s="277"/>
      <c r="T17" s="277"/>
      <c r="U17" s="277"/>
      <c r="V17" s="277"/>
      <c r="W17" s="277"/>
      <c r="X17" s="277"/>
      <c r="Y17" s="277"/>
      <c r="Z17" s="52"/>
      <c r="AA17" s="95"/>
      <c r="AB17" s="95"/>
    </row>
    <row r="18" spans="1:28" ht="45" customHeight="1">
      <c r="B18" s="45">
        <f t="shared" si="1"/>
        <v>45752</v>
      </c>
      <c r="C18" s="46" t="str">
        <f t="shared" si="0"/>
        <v>土</v>
      </c>
      <c r="D18" s="87" t="str">
        <f>IF(OR(WEEKDAY(B18)=1,WEEKDAY(B18)=7),"休日",IF(ISNA(VLOOKUP(B18,'(事務用)2025年度休日一覧(土日除く)'!A:B,2,FALSE)),"","休日"))</f>
        <v>休日</v>
      </c>
      <c r="E18" s="125">
        <v>9</v>
      </c>
      <c r="F18" s="68" t="s">
        <v>23</v>
      </c>
      <c r="G18" s="82">
        <v>30</v>
      </c>
      <c r="H18" s="125">
        <v>15</v>
      </c>
      <c r="I18" s="68" t="s">
        <v>23</v>
      </c>
      <c r="J18" s="77">
        <v>0</v>
      </c>
      <c r="K18" s="195">
        <v>1</v>
      </c>
      <c r="L18" s="143"/>
      <c r="M18" s="140"/>
      <c r="N18" s="180"/>
      <c r="O18" s="277"/>
      <c r="P18" s="277"/>
      <c r="Q18" s="277"/>
      <c r="R18" s="277"/>
      <c r="S18" s="277"/>
      <c r="T18" s="277"/>
      <c r="U18" s="277"/>
      <c r="V18" s="277"/>
      <c r="W18" s="277"/>
      <c r="X18" s="277"/>
      <c r="Y18" s="277"/>
      <c r="Z18" s="52"/>
      <c r="AA18" s="92"/>
      <c r="AB18" s="93"/>
    </row>
    <row r="19" spans="1:28" ht="45" customHeight="1">
      <c r="B19" s="45">
        <f t="shared" si="1"/>
        <v>45753</v>
      </c>
      <c r="C19" s="46" t="str">
        <f t="shared" si="0"/>
        <v>日</v>
      </c>
      <c r="D19" s="87" t="str">
        <f>IF(OR(WEEKDAY(B19)=1,WEEKDAY(B19)=7),"休日",IF(ISNA(VLOOKUP(B19,'(事務用)2025年度休日一覧(土日除く)'!A:B,2,FALSE)),"","休日"))</f>
        <v>休日</v>
      </c>
      <c r="E19" s="126">
        <v>8</v>
      </c>
      <c r="F19" s="68" t="s">
        <v>23</v>
      </c>
      <c r="G19" s="80">
        <v>0</v>
      </c>
      <c r="H19" s="131">
        <v>18</v>
      </c>
      <c r="I19" s="68" t="s">
        <v>23</v>
      </c>
      <c r="J19" s="78">
        <v>0</v>
      </c>
      <c r="K19" s="196">
        <v>4.1666666666666664E-2</v>
      </c>
      <c r="L19" s="143"/>
      <c r="M19" s="140"/>
      <c r="N19" s="180"/>
      <c r="O19" s="278" t="s">
        <v>26</v>
      </c>
      <c r="P19" s="278"/>
      <c r="Q19" s="278"/>
      <c r="R19" s="278"/>
      <c r="S19" s="278"/>
      <c r="T19" s="278"/>
      <c r="U19" s="278"/>
      <c r="V19" s="278"/>
      <c r="W19" s="278"/>
      <c r="X19" s="278"/>
      <c r="Y19" s="278"/>
      <c r="Z19" s="52"/>
      <c r="AA19" s="100"/>
      <c r="AB19" s="100"/>
    </row>
    <row r="20" spans="1:28" ht="45" customHeight="1">
      <c r="B20" s="45">
        <f t="shared" si="1"/>
        <v>45754</v>
      </c>
      <c r="C20" s="46" t="str">
        <f t="shared" si="0"/>
        <v>月</v>
      </c>
      <c r="D20" s="87" t="str">
        <f>IF(OR(WEEKDAY(B20)=1,WEEKDAY(B20)=7),"休日",IF(ISNA(VLOOKUP(B20,'(事務用)2025年度休日一覧(土日除く)'!A:B,2,FALSE)),"","休日"))</f>
        <v/>
      </c>
      <c r="E20" s="126"/>
      <c r="F20" s="68" t="s">
        <v>23</v>
      </c>
      <c r="G20" s="80"/>
      <c r="H20" s="132"/>
      <c r="I20" s="68" t="s">
        <v>23</v>
      </c>
      <c r="J20" s="78"/>
      <c r="K20" s="196"/>
      <c r="L20" s="143"/>
      <c r="M20" s="141"/>
      <c r="N20" s="180"/>
      <c r="O20" s="278"/>
      <c r="P20" s="278"/>
      <c r="Q20" s="278"/>
      <c r="R20" s="278"/>
      <c r="S20" s="278"/>
      <c r="T20" s="278"/>
      <c r="U20" s="278"/>
      <c r="V20" s="278"/>
      <c r="W20" s="278"/>
      <c r="X20" s="278"/>
      <c r="Y20" s="278"/>
      <c r="Z20" s="52"/>
      <c r="AA20" s="100"/>
      <c r="AB20" s="100"/>
    </row>
    <row r="21" spans="1:28" ht="45" customHeight="1">
      <c r="B21" s="45">
        <f t="shared" si="1"/>
        <v>45755</v>
      </c>
      <c r="C21" s="46" t="str">
        <f t="shared" si="0"/>
        <v>火</v>
      </c>
      <c r="D21" s="87" t="str">
        <f>IF(OR(WEEKDAY(B21)=1,WEEKDAY(B21)=7),"休日",IF(ISNA(VLOOKUP(B21,'(事務用)2025年度休日一覧(土日除く)'!A:B,2,FALSE)),"","休日"))</f>
        <v/>
      </c>
      <c r="E21" s="125">
        <v>9</v>
      </c>
      <c r="F21" s="68" t="s">
        <v>23</v>
      </c>
      <c r="G21" s="77">
        <v>0</v>
      </c>
      <c r="H21" s="125">
        <v>17</v>
      </c>
      <c r="I21" s="68" t="s">
        <v>23</v>
      </c>
      <c r="J21" s="77">
        <v>0</v>
      </c>
      <c r="K21" s="197">
        <v>1</v>
      </c>
      <c r="L21" s="144"/>
      <c r="M21" s="141"/>
      <c r="N21" s="180"/>
      <c r="O21" s="278"/>
      <c r="P21" s="278"/>
      <c r="Q21" s="278"/>
      <c r="R21" s="278"/>
      <c r="S21" s="278"/>
      <c r="T21" s="278"/>
      <c r="U21" s="278"/>
      <c r="V21" s="278"/>
      <c r="W21" s="278"/>
      <c r="X21" s="278"/>
      <c r="Y21" s="278"/>
      <c r="Z21" s="52"/>
      <c r="AA21" s="96"/>
      <c r="AB21" s="96"/>
    </row>
    <row r="22" spans="1:28" ht="45" customHeight="1">
      <c r="B22" s="45">
        <f t="shared" si="1"/>
        <v>45756</v>
      </c>
      <c r="C22" s="46" t="str">
        <f t="shared" si="0"/>
        <v>水</v>
      </c>
      <c r="D22" s="87" t="str">
        <f>IF(OR(WEEKDAY(B22)=1,WEEKDAY(B22)=7),"休日",IF(ISNA(VLOOKUP(B22,'(事務用)2025年度休日一覧(土日除く)'!A:B,2,FALSE)),"","休日"))</f>
        <v/>
      </c>
      <c r="E22" s="125">
        <v>9</v>
      </c>
      <c r="F22" s="68" t="s">
        <v>23</v>
      </c>
      <c r="G22" s="82">
        <v>30</v>
      </c>
      <c r="H22" s="125">
        <v>18</v>
      </c>
      <c r="I22" s="68" t="s">
        <v>23</v>
      </c>
      <c r="J22" s="79">
        <v>30</v>
      </c>
      <c r="K22" s="198">
        <v>1</v>
      </c>
      <c r="L22" s="145"/>
      <c r="M22" s="141"/>
      <c r="N22" s="180"/>
      <c r="O22" s="278" t="s">
        <v>27</v>
      </c>
      <c r="P22" s="278"/>
      <c r="Q22" s="278"/>
      <c r="R22" s="278"/>
      <c r="S22" s="278"/>
      <c r="T22" s="278"/>
      <c r="U22" s="278"/>
      <c r="V22" s="278"/>
      <c r="W22" s="278"/>
      <c r="X22" s="278"/>
      <c r="Y22" s="278"/>
      <c r="Z22" s="52"/>
      <c r="AA22" s="97"/>
      <c r="AB22" s="98"/>
    </row>
    <row r="23" spans="1:28" ht="45" customHeight="1">
      <c r="B23" s="45">
        <f t="shared" si="1"/>
        <v>45757</v>
      </c>
      <c r="C23" s="46" t="str">
        <f t="shared" si="0"/>
        <v>木</v>
      </c>
      <c r="D23" s="87" t="str">
        <f>IF(OR(WEEKDAY(B23)=1,WEEKDAY(B23)=7),"休日",IF(ISNA(VLOOKUP(B23,'(事務用)2025年度休日一覧(土日除く)'!A:B,2,FALSE)),"","休日"))</f>
        <v/>
      </c>
      <c r="E23" s="125"/>
      <c r="F23" s="68" t="s">
        <v>23</v>
      </c>
      <c r="G23" s="77"/>
      <c r="H23" s="125"/>
      <c r="I23" s="68" t="s">
        <v>23</v>
      </c>
      <c r="J23" s="76"/>
      <c r="K23" s="195"/>
      <c r="L23" s="144" t="s">
        <v>28</v>
      </c>
      <c r="M23" s="73"/>
      <c r="N23" s="180"/>
      <c r="O23" s="278"/>
      <c r="P23" s="278"/>
      <c r="Q23" s="278"/>
      <c r="R23" s="278"/>
      <c r="S23" s="278"/>
      <c r="T23" s="278"/>
      <c r="U23" s="278"/>
      <c r="V23" s="278"/>
      <c r="W23" s="278"/>
      <c r="X23" s="278"/>
      <c r="Y23" s="278"/>
      <c r="Z23" s="52"/>
      <c r="AA23" s="12"/>
      <c r="AB23" s="21"/>
    </row>
    <row r="24" spans="1:28" ht="45" customHeight="1">
      <c r="B24" s="45">
        <f t="shared" si="1"/>
        <v>45758</v>
      </c>
      <c r="C24" s="46" t="str">
        <f t="shared" si="0"/>
        <v>金</v>
      </c>
      <c r="D24" s="87" t="str">
        <f>IF(OR(WEEKDAY(B24)=1,WEEKDAY(B24)=7),"休日",IF(ISNA(VLOOKUP(B24,'(事務用)2025年度休日一覧(土日除く)'!A:B,2,FALSE)),"","休日"))</f>
        <v/>
      </c>
      <c r="E24" s="125">
        <v>10</v>
      </c>
      <c r="F24" s="68" t="s">
        <v>23</v>
      </c>
      <c r="G24" s="82">
        <v>15</v>
      </c>
      <c r="H24" s="129">
        <v>15</v>
      </c>
      <c r="I24" s="68" t="s">
        <v>23</v>
      </c>
      <c r="J24" s="76">
        <v>20</v>
      </c>
      <c r="K24" s="46"/>
      <c r="L24" s="145"/>
      <c r="M24" s="141"/>
      <c r="N24" s="180"/>
      <c r="O24" s="278"/>
      <c r="P24" s="278"/>
      <c r="Q24" s="278"/>
      <c r="R24" s="278"/>
      <c r="S24" s="278"/>
      <c r="T24" s="278"/>
      <c r="U24" s="278"/>
      <c r="V24" s="278"/>
      <c r="W24" s="278"/>
      <c r="X24" s="278"/>
      <c r="Y24" s="278"/>
      <c r="Z24" s="52"/>
      <c r="AA24" s="59"/>
      <c r="AB24" s="21"/>
    </row>
    <row r="25" spans="1:28" ht="45" customHeight="1">
      <c r="B25" s="45">
        <f t="shared" si="1"/>
        <v>45759</v>
      </c>
      <c r="C25" s="46" t="str">
        <f t="shared" si="0"/>
        <v>土</v>
      </c>
      <c r="D25" s="87" t="str">
        <f>IF(OR(WEEKDAY(B25)=1,WEEKDAY(B25)=7),"休日",IF(ISNA(VLOOKUP(B25,'(事務用)2025年度休日一覧(土日除く)'!A:B,2,FALSE)),"","休日"))</f>
        <v>休日</v>
      </c>
      <c r="E25" s="125">
        <v>11</v>
      </c>
      <c r="F25" s="68" t="s">
        <v>23</v>
      </c>
      <c r="G25" s="76">
        <v>20</v>
      </c>
      <c r="H25" s="130">
        <v>19</v>
      </c>
      <c r="I25" s="71" t="s">
        <v>23</v>
      </c>
      <c r="J25" s="77">
        <v>0</v>
      </c>
      <c r="K25" s="197">
        <v>1.5</v>
      </c>
      <c r="L25" s="144"/>
      <c r="M25" s="73"/>
      <c r="N25" s="180"/>
      <c r="O25" s="286" t="s">
        <v>29</v>
      </c>
      <c r="P25" s="286"/>
      <c r="Q25" s="286"/>
      <c r="R25" s="286"/>
      <c r="S25" s="286"/>
      <c r="T25" s="286"/>
      <c r="U25" s="286"/>
      <c r="V25" s="286"/>
      <c r="W25" s="286"/>
      <c r="X25" s="286"/>
      <c r="Y25" s="286"/>
      <c r="Z25" s="52"/>
      <c r="AA25" s="12"/>
      <c r="AB25" s="21"/>
    </row>
    <row r="26" spans="1:28" ht="45" customHeight="1">
      <c r="B26" s="45">
        <f t="shared" si="1"/>
        <v>45760</v>
      </c>
      <c r="C26" s="46" t="str">
        <f t="shared" si="0"/>
        <v>日</v>
      </c>
      <c r="D26" s="87" t="str">
        <f>IF(OR(WEEKDAY(B26)=1,WEEKDAY(B26)=7),"休日",IF(ISNA(VLOOKUP(B26,'(事務用)2025年度休日一覧(土日除く)'!A:B,2,FALSE)),"","休日"))</f>
        <v>休日</v>
      </c>
      <c r="E26" s="126"/>
      <c r="F26" s="68" t="s">
        <v>23</v>
      </c>
      <c r="G26" s="80"/>
      <c r="H26" s="126"/>
      <c r="I26" s="71" t="s">
        <v>23</v>
      </c>
      <c r="J26" s="80"/>
      <c r="K26" s="196"/>
      <c r="L26" s="144"/>
      <c r="M26" s="140"/>
      <c r="N26" s="180"/>
      <c r="O26" s="286"/>
      <c r="P26" s="286"/>
      <c r="Q26" s="286"/>
      <c r="R26" s="286"/>
      <c r="S26" s="286"/>
      <c r="T26" s="286"/>
      <c r="U26" s="286"/>
      <c r="V26" s="286"/>
      <c r="W26" s="286"/>
      <c r="X26" s="286"/>
      <c r="Y26" s="286"/>
      <c r="Z26" s="52"/>
      <c r="AA26" s="12"/>
      <c r="AB26" s="21"/>
    </row>
    <row r="27" spans="1:28" ht="45" customHeight="1">
      <c r="B27" s="45">
        <f t="shared" si="1"/>
        <v>45761</v>
      </c>
      <c r="C27" s="46" t="str">
        <f t="shared" si="0"/>
        <v>月</v>
      </c>
      <c r="D27" s="87" t="str">
        <f>IF(OR(WEEKDAY(B27)=1,WEEKDAY(B27)=7),"休日",IF(ISNA(VLOOKUP(B27,'(事務用)2025年度休日一覧(土日除く)'!A:B,2,FALSE)),"","休日"))</f>
        <v/>
      </c>
      <c r="E27" s="126"/>
      <c r="F27" s="68" t="s">
        <v>23</v>
      </c>
      <c r="G27" s="78"/>
      <c r="H27" s="126"/>
      <c r="I27" s="68" t="s">
        <v>23</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45762</v>
      </c>
      <c r="C28" s="46" t="str">
        <f t="shared" si="0"/>
        <v>火</v>
      </c>
      <c r="D28" s="87" t="str">
        <f>IF(OR(WEEKDAY(B28)=1,WEEKDAY(B28)=7),"休日",IF(ISNA(VLOOKUP(B28,'(事務用)2025年度休日一覧(土日除く)'!A:B,2,FALSE)),"","休日"))</f>
        <v/>
      </c>
      <c r="E28" s="125"/>
      <c r="F28" s="68" t="s">
        <v>23</v>
      </c>
      <c r="G28" s="77"/>
      <c r="H28" s="125"/>
      <c r="I28" s="71" t="s">
        <v>23</v>
      </c>
      <c r="J28" s="79"/>
      <c r="K28" s="198">
        <v>1</v>
      </c>
      <c r="L28" s="145"/>
      <c r="M28" s="145" t="s">
        <v>30</v>
      </c>
      <c r="N28" s="258"/>
      <c r="O28" s="259" t="s">
        <v>31</v>
      </c>
      <c r="P28" s="259"/>
      <c r="Q28" s="259"/>
      <c r="R28" s="259"/>
      <c r="S28" s="259"/>
      <c r="T28" s="259"/>
      <c r="U28" s="259"/>
      <c r="V28" s="259"/>
      <c r="W28" s="259"/>
      <c r="X28" s="259"/>
      <c r="Y28" s="259"/>
      <c r="Z28" s="52"/>
      <c r="AA28" s="23"/>
      <c r="AB28" s="24"/>
    </row>
    <row r="29" spans="1:28" ht="45" customHeight="1">
      <c r="B29" s="47">
        <f t="shared" si="1"/>
        <v>45763</v>
      </c>
      <c r="C29" s="48" t="str">
        <f t="shared" si="0"/>
        <v>水</v>
      </c>
      <c r="D29" s="88" t="str">
        <f>IF(OR(WEEKDAY(B29)=1,WEEKDAY(B29)=7),"休日",IF(ISNA(VLOOKUP(B29,'(事務用)2025年度休日一覧(土日除く)'!A:B,2,FALSE)),"","休日"))</f>
        <v/>
      </c>
      <c r="E29" s="125">
        <v>9</v>
      </c>
      <c r="F29" s="69" t="s">
        <v>23</v>
      </c>
      <c r="G29" s="77">
        <v>0</v>
      </c>
      <c r="H29" s="125">
        <v>18</v>
      </c>
      <c r="I29" s="72" t="s">
        <v>23</v>
      </c>
      <c r="J29" s="76">
        <v>0</v>
      </c>
      <c r="K29" s="195">
        <v>2</v>
      </c>
      <c r="L29" s="144"/>
      <c r="M29" s="113"/>
      <c r="N29" s="258"/>
      <c r="O29" s="259"/>
      <c r="P29" s="259"/>
      <c r="Q29" s="259"/>
      <c r="R29" s="259"/>
      <c r="S29" s="259"/>
      <c r="T29" s="259"/>
      <c r="U29" s="259"/>
      <c r="V29" s="259"/>
      <c r="W29" s="259"/>
      <c r="X29" s="259"/>
      <c r="Y29" s="259"/>
      <c r="Z29" s="53"/>
      <c r="AA29" s="19"/>
      <c r="AB29" s="23"/>
    </row>
    <row r="30" spans="1:28" ht="45" customHeight="1" thickBot="1">
      <c r="A30" s="171"/>
      <c r="B30" s="170">
        <f t="shared" si="1"/>
        <v>45764</v>
      </c>
      <c r="C30" s="49" t="str">
        <f t="shared" si="0"/>
        <v>木</v>
      </c>
      <c r="D30" s="89" t="str">
        <f>IF(OR(WEEKDAY(B30)=1,WEEKDAY(B30)=7),"休日",IF(ISNA(VLOOKUP(B30,'(事務用)2025年度休日一覧(土日除く)'!A:B,2,FALSE)),"","休日"))</f>
        <v/>
      </c>
      <c r="E30" s="127">
        <v>8</v>
      </c>
      <c r="F30" s="70" t="s">
        <v>23</v>
      </c>
      <c r="G30" s="82">
        <v>30</v>
      </c>
      <c r="H30" s="133">
        <v>17</v>
      </c>
      <c r="I30" s="70" t="s">
        <v>23</v>
      </c>
      <c r="J30" s="81">
        <v>0</v>
      </c>
      <c r="K30" s="49">
        <v>2.5</v>
      </c>
      <c r="L30" s="146"/>
      <c r="M30" s="73"/>
      <c r="N30" s="43"/>
      <c r="O30" s="251" t="s">
        <v>32</v>
      </c>
      <c r="P30" s="294"/>
      <c r="Q30" s="294"/>
      <c r="R30" s="252"/>
      <c r="S30" s="42"/>
      <c r="T30" s="283" t="s">
        <v>33</v>
      </c>
      <c r="U30" s="285"/>
      <c r="V30" s="285"/>
      <c r="W30" s="285"/>
      <c r="X30" s="283"/>
      <c r="Y30" s="284"/>
      <c r="Z30" s="54"/>
      <c r="AA30" s="25"/>
      <c r="AB30" s="16"/>
    </row>
    <row r="31" spans="1:28" ht="45" customHeight="1">
      <c r="B31" s="7"/>
      <c r="C31" s="7"/>
      <c r="D31" s="7"/>
      <c r="E31" s="85"/>
      <c r="F31" s="85"/>
      <c r="G31" s="85"/>
      <c r="H31" s="85"/>
      <c r="I31" s="7"/>
      <c r="J31" s="85"/>
      <c r="K31" s="85"/>
      <c r="L31" s="85"/>
      <c r="M31" s="85"/>
      <c r="N31" s="7"/>
      <c r="O31" s="7"/>
      <c r="P31" s="44"/>
      <c r="Q31" s="44"/>
      <c r="R31" s="44"/>
      <c r="S31" s="7"/>
      <c r="T31" s="283" t="s">
        <v>34</v>
      </c>
      <c r="U31" s="285"/>
      <c r="V31" s="285"/>
      <c r="W31" s="284"/>
      <c r="X31" s="285"/>
      <c r="Y31" s="284"/>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95" t="s">
        <v>36</v>
      </c>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60" t="s">
        <v>37</v>
      </c>
      <c r="C36" s="261"/>
      <c r="D36" s="261"/>
      <c r="E36" s="261"/>
      <c r="F36" s="261"/>
      <c r="G36" s="261"/>
      <c r="H36" s="261"/>
      <c r="I36" s="261"/>
      <c r="J36" s="261"/>
      <c r="K36" s="261"/>
      <c r="L36" s="261"/>
      <c r="M36" s="262"/>
      <c r="N36" s="260" t="s">
        <v>38</v>
      </c>
      <c r="O36" s="261"/>
      <c r="P36" s="261"/>
      <c r="Q36" s="261"/>
      <c r="R36" s="261"/>
      <c r="S36" s="261"/>
      <c r="T36" s="261"/>
      <c r="U36" s="261"/>
      <c r="V36" s="261"/>
      <c r="W36" s="261"/>
      <c r="X36" s="261"/>
      <c r="Y36" s="262"/>
      <c r="Z36" s="7"/>
      <c r="AA36" s="26"/>
      <c r="AB36" s="3"/>
    </row>
    <row r="37" spans="2:28" ht="20.25" customHeight="1">
      <c r="B37" s="108" t="s">
        <v>39</v>
      </c>
      <c r="C37" s="263" t="s">
        <v>40</v>
      </c>
      <c r="D37" s="264"/>
      <c r="E37" s="263" t="s">
        <v>12</v>
      </c>
      <c r="F37" s="265"/>
      <c r="G37" s="265"/>
      <c r="H37" s="263" t="s">
        <v>16</v>
      </c>
      <c r="I37" s="265"/>
      <c r="J37" s="264"/>
      <c r="K37" s="263" t="s">
        <v>41</v>
      </c>
      <c r="L37" s="265"/>
      <c r="M37" s="293"/>
      <c r="N37" s="108" t="s">
        <v>39</v>
      </c>
      <c r="O37" s="265" t="s">
        <v>40</v>
      </c>
      <c r="P37" s="264"/>
      <c r="Q37" s="263" t="s">
        <v>12</v>
      </c>
      <c r="R37" s="265"/>
      <c r="S37" s="264"/>
      <c r="T37" s="263" t="s">
        <v>16</v>
      </c>
      <c r="U37" s="265"/>
      <c r="V37" s="264"/>
      <c r="W37" s="263" t="s">
        <v>41</v>
      </c>
      <c r="X37" s="265"/>
      <c r="Y37" s="293"/>
    </row>
    <row r="38" spans="2:28" ht="39.950000000000003" customHeight="1">
      <c r="B38" s="115"/>
      <c r="C38" s="251"/>
      <c r="D38" s="252"/>
      <c r="E38" s="134"/>
      <c r="F38" s="109" t="s">
        <v>13</v>
      </c>
      <c r="G38" s="111"/>
      <c r="H38" s="134"/>
      <c r="I38" s="109" t="s">
        <v>13</v>
      </c>
      <c r="J38" s="112"/>
      <c r="K38" s="253"/>
      <c r="L38" s="254"/>
      <c r="M38" s="255"/>
      <c r="N38" s="115"/>
      <c r="O38" s="251"/>
      <c r="P38" s="252"/>
      <c r="Q38" s="134"/>
      <c r="R38" s="109" t="s">
        <v>13</v>
      </c>
      <c r="S38" s="111"/>
      <c r="T38" s="134"/>
      <c r="U38" s="109" t="s">
        <v>13</v>
      </c>
      <c r="V38" s="112"/>
      <c r="W38" s="253"/>
      <c r="X38" s="254"/>
      <c r="Y38" s="255"/>
    </row>
    <row r="39" spans="2:28" ht="39.950000000000003" customHeight="1">
      <c r="B39" s="115"/>
      <c r="C39" s="251"/>
      <c r="D39" s="252"/>
      <c r="E39" s="134"/>
      <c r="F39" s="109" t="s">
        <v>13</v>
      </c>
      <c r="G39" s="111"/>
      <c r="H39" s="134"/>
      <c r="I39" s="109" t="s">
        <v>13</v>
      </c>
      <c r="J39" s="112"/>
      <c r="K39" s="253"/>
      <c r="L39" s="254"/>
      <c r="M39" s="255"/>
      <c r="N39" s="115"/>
      <c r="O39" s="251"/>
      <c r="P39" s="252"/>
      <c r="Q39" s="134"/>
      <c r="R39" s="109" t="s">
        <v>13</v>
      </c>
      <c r="S39" s="111"/>
      <c r="T39" s="134"/>
      <c r="U39" s="109" t="s">
        <v>13</v>
      </c>
      <c r="V39" s="112"/>
      <c r="W39" s="253"/>
      <c r="X39" s="254"/>
      <c r="Y39" s="255"/>
    </row>
    <row r="40" spans="2:28" ht="39.950000000000003" customHeight="1">
      <c r="B40" s="115"/>
      <c r="C40" s="251"/>
      <c r="D40" s="252"/>
      <c r="E40" s="134"/>
      <c r="F40" s="109" t="s">
        <v>13</v>
      </c>
      <c r="G40" s="111"/>
      <c r="H40" s="134"/>
      <c r="I40" s="109" t="s">
        <v>13</v>
      </c>
      <c r="J40" s="112"/>
      <c r="K40" s="253"/>
      <c r="L40" s="254"/>
      <c r="M40" s="255"/>
      <c r="N40" s="115"/>
      <c r="O40" s="251"/>
      <c r="P40" s="252"/>
      <c r="Q40" s="134"/>
      <c r="R40" s="109" t="s">
        <v>13</v>
      </c>
      <c r="S40" s="111"/>
      <c r="T40" s="134"/>
      <c r="U40" s="109" t="s">
        <v>13</v>
      </c>
      <c r="V40" s="112"/>
      <c r="W40" s="253"/>
      <c r="X40" s="254"/>
      <c r="Y40" s="255"/>
    </row>
    <row r="41" spans="2:28" ht="39.950000000000003" customHeight="1">
      <c r="B41" s="115"/>
      <c r="C41" s="251"/>
      <c r="D41" s="252"/>
      <c r="E41" s="134"/>
      <c r="F41" s="109" t="s">
        <v>13</v>
      </c>
      <c r="G41" s="111"/>
      <c r="H41" s="134"/>
      <c r="I41" s="109" t="s">
        <v>13</v>
      </c>
      <c r="J41" s="112"/>
      <c r="K41" s="253"/>
      <c r="L41" s="254"/>
      <c r="M41" s="255"/>
      <c r="N41" s="115"/>
      <c r="O41" s="251"/>
      <c r="P41" s="252"/>
      <c r="Q41" s="134"/>
      <c r="R41" s="109" t="s">
        <v>13</v>
      </c>
      <c r="S41" s="111"/>
      <c r="T41" s="134"/>
      <c r="U41" s="109" t="s">
        <v>13</v>
      </c>
      <c r="V41" s="112"/>
      <c r="W41" s="253"/>
      <c r="X41" s="254"/>
      <c r="Y41" s="255"/>
    </row>
    <row r="42" spans="2:28" ht="39.950000000000003" customHeight="1" thickBot="1">
      <c r="B42" s="118"/>
      <c r="C42" s="256"/>
      <c r="D42" s="257"/>
      <c r="E42" s="135"/>
      <c r="F42" s="119" t="s">
        <v>13</v>
      </c>
      <c r="G42" s="120"/>
      <c r="H42" s="135"/>
      <c r="I42" s="119" t="s">
        <v>13</v>
      </c>
      <c r="J42" s="121"/>
      <c r="K42" s="248"/>
      <c r="L42" s="249"/>
      <c r="M42" s="250"/>
      <c r="N42" s="118"/>
      <c r="O42" s="256"/>
      <c r="P42" s="257"/>
      <c r="Q42" s="150"/>
      <c r="R42" s="119" t="s">
        <v>13</v>
      </c>
      <c r="S42" s="120"/>
      <c r="T42" s="150"/>
      <c r="U42" s="119" t="s">
        <v>13</v>
      </c>
      <c r="V42" s="121"/>
      <c r="W42" s="248"/>
      <c r="X42" s="249"/>
      <c r="Y42" s="250"/>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1"/>
  <sheetViews>
    <sheetView tabSelected="1" view="pageBreakPreview" topLeftCell="A32" zoomScale="70" zoomScaleNormal="100" zoomScaleSheetLayoutView="70" workbookViewId="0">
      <selection activeCell="AB7" sqref="AB7"/>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87"/>
      <c r="E1" s="287"/>
      <c r="F1" s="287"/>
      <c r="G1" s="64"/>
      <c r="H1" s="41"/>
      <c r="I1" s="41"/>
      <c r="J1" s="41"/>
      <c r="K1" s="41"/>
      <c r="L1" s="185" t="s">
        <v>1</v>
      </c>
      <c r="M1" s="107"/>
      <c r="N1" s="107"/>
      <c r="O1" s="107"/>
      <c r="P1" s="107"/>
      <c r="Q1" s="107"/>
      <c r="R1" s="63"/>
      <c r="S1" s="63"/>
      <c r="T1" s="3"/>
      <c r="U1" s="3"/>
      <c r="V1" s="311">
        <v>45870</v>
      </c>
      <c r="W1" s="312"/>
      <c r="X1" s="312"/>
      <c r="Y1" s="313"/>
      <c r="Z1" s="3"/>
      <c r="AA1" s="3"/>
      <c r="AB1" s="314"/>
      <c r="AC1" s="314"/>
      <c r="AD1" s="314"/>
      <c r="AE1" s="314"/>
      <c r="AF1" s="314"/>
      <c r="AG1" s="314"/>
      <c r="AH1" s="314"/>
      <c r="AI1" s="314"/>
      <c r="AJ1" s="314"/>
      <c r="AK1" s="314"/>
      <c r="AL1" s="314"/>
      <c r="AM1" s="314"/>
      <c r="AN1" s="314"/>
      <c r="AO1" s="314"/>
      <c r="AP1" s="314"/>
      <c r="AQ1" s="314"/>
      <c r="AR1" s="314"/>
      <c r="AS1" s="314"/>
      <c r="AT1" s="314"/>
      <c r="AU1" s="314"/>
      <c r="AV1" s="314"/>
    </row>
    <row r="2" spans="2:48" ht="9" customHeight="1">
      <c r="B2" s="291"/>
      <c r="C2" s="291"/>
      <c r="D2" s="291"/>
      <c r="E2" s="291"/>
      <c r="F2" s="291"/>
      <c r="G2" s="291"/>
      <c r="H2" s="291"/>
      <c r="I2" s="291"/>
      <c r="J2" s="291"/>
      <c r="K2" s="291"/>
      <c r="L2" s="291"/>
      <c r="M2" s="291"/>
      <c r="N2" s="291"/>
      <c r="O2" s="291"/>
      <c r="P2" s="291"/>
      <c r="Q2" s="291"/>
      <c r="R2" s="291"/>
      <c r="S2" s="291"/>
      <c r="T2" s="291"/>
      <c r="U2" s="291"/>
      <c r="V2" s="291"/>
      <c r="W2" s="138"/>
      <c r="X2" s="138"/>
      <c r="Y2" s="5"/>
      <c r="Z2" s="5"/>
      <c r="AA2" s="5"/>
      <c r="AB2" s="5"/>
      <c r="AC2" s="5"/>
      <c r="AD2" s="6"/>
      <c r="AE2" s="5"/>
      <c r="AF2" s="5"/>
      <c r="AG2" s="5"/>
      <c r="AH2" s="5"/>
      <c r="AI2" s="5"/>
      <c r="AJ2" s="5"/>
      <c r="AK2" s="5"/>
      <c r="AL2" s="5"/>
      <c r="AM2" s="5"/>
    </row>
    <row r="3" spans="2:48" ht="73.5" customHeight="1">
      <c r="B3" s="292" t="s">
        <v>2</v>
      </c>
      <c r="C3" s="292"/>
      <c r="D3" s="292"/>
      <c r="E3" s="292"/>
      <c r="F3" s="292"/>
      <c r="G3" s="292"/>
      <c r="H3" s="292"/>
      <c r="I3" s="292"/>
      <c r="J3" s="292"/>
      <c r="K3" s="292"/>
      <c r="L3" s="292"/>
      <c r="M3" s="292"/>
      <c r="N3" s="292"/>
      <c r="O3" s="292"/>
      <c r="P3" s="292"/>
      <c r="Q3" s="292"/>
      <c r="R3" s="292"/>
      <c r="S3" s="292"/>
      <c r="T3" s="292"/>
      <c r="U3" s="292"/>
      <c r="V3" s="292"/>
      <c r="W3" s="292"/>
      <c r="X3" s="292"/>
      <c r="Y3" s="292"/>
      <c r="Z3" s="3"/>
      <c r="AA3" s="302"/>
      <c r="AB3" s="302"/>
      <c r="AC3" s="302"/>
      <c r="AD3" s="302"/>
      <c r="AE3" s="302"/>
      <c r="AF3" s="302"/>
      <c r="AG3" s="302"/>
      <c r="AH3" s="302"/>
      <c r="AI3" s="302"/>
      <c r="AJ3" s="302"/>
      <c r="AK3" s="302"/>
      <c r="AL3" s="302"/>
      <c r="AM3" s="302"/>
      <c r="AN3" s="302"/>
      <c r="AO3" s="302"/>
      <c r="AP3" s="302"/>
      <c r="AQ3" s="302"/>
      <c r="AR3" s="302"/>
      <c r="AS3" s="302"/>
      <c r="AT3" s="302"/>
      <c r="AU3" s="302"/>
      <c r="AV3" s="302"/>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3</v>
      </c>
      <c r="C5" s="304"/>
      <c r="D5" s="305"/>
      <c r="E5" s="305"/>
      <c r="F5" s="305"/>
      <c r="G5" s="305"/>
      <c r="H5" s="305"/>
      <c r="I5" s="305"/>
      <c r="J5" s="306"/>
      <c r="K5" s="175"/>
      <c r="L5" s="187" t="s">
        <v>5</v>
      </c>
      <c r="M5" s="304"/>
      <c r="N5" s="305"/>
      <c r="O5" s="305"/>
      <c r="P5" s="305"/>
      <c r="Q5" s="306"/>
      <c r="R5" s="177"/>
      <c r="S5" s="187" t="s">
        <v>7</v>
      </c>
      <c r="T5" s="304"/>
      <c r="U5" s="305"/>
      <c r="V5" s="305"/>
      <c r="W5" s="305"/>
      <c r="X5" s="305"/>
      <c r="Y5" s="306"/>
      <c r="Z5" s="110"/>
      <c r="AA5" s="307"/>
      <c r="AB5" s="307"/>
      <c r="AC5" s="307"/>
      <c r="AD5" s="307"/>
      <c r="AE5" s="307"/>
      <c r="AF5" s="307"/>
      <c r="AG5" s="307"/>
      <c r="AH5" s="307"/>
      <c r="AI5" s="307"/>
      <c r="AJ5" s="307"/>
      <c r="AK5" s="307"/>
      <c r="AL5" s="307"/>
      <c r="AM5" s="307"/>
      <c r="AN5" s="307"/>
      <c r="AO5" s="307"/>
      <c r="AP5" s="307"/>
      <c r="AQ5" s="307"/>
      <c r="AR5" s="307"/>
      <c r="AS5" s="307"/>
      <c r="AT5" s="307"/>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15" t="s">
        <v>9</v>
      </c>
      <c r="C7" s="315"/>
      <c r="D7" s="315"/>
      <c r="E7" s="315"/>
      <c r="F7" s="315"/>
      <c r="G7" s="315"/>
      <c r="H7" s="315"/>
      <c r="I7" s="315"/>
      <c r="J7" s="315"/>
      <c r="K7" s="315"/>
      <c r="L7" s="315"/>
      <c r="M7" s="315"/>
      <c r="N7" s="315"/>
      <c r="O7" s="315"/>
      <c r="P7" s="315"/>
      <c r="Q7" s="315"/>
      <c r="R7" s="315"/>
      <c r="S7" s="315"/>
      <c r="T7" s="315"/>
      <c r="U7" s="315"/>
      <c r="V7" s="315"/>
      <c r="W7" s="315"/>
      <c r="X7" s="315"/>
      <c r="Y7" s="315"/>
      <c r="Z7" s="231"/>
      <c r="AA7" s="57"/>
      <c r="AB7" s="57"/>
      <c r="AC7" s="9"/>
      <c r="AD7" s="163"/>
      <c r="AE7" s="163"/>
      <c r="AF7" s="9"/>
      <c r="AG7" s="9"/>
      <c r="AH7" s="9"/>
      <c r="AI7" s="9"/>
      <c r="AJ7" s="9"/>
      <c r="AK7" s="9"/>
      <c r="AL7" s="9"/>
      <c r="AM7" s="9"/>
    </row>
    <row r="8" spans="2:48" ht="66" customHeight="1" thickBot="1">
      <c r="B8" s="297" t="s">
        <v>10</v>
      </c>
      <c r="C8" s="297"/>
      <c r="D8" s="297"/>
      <c r="E8" s="297"/>
      <c r="F8" s="297"/>
      <c r="G8" s="297"/>
      <c r="H8" s="297"/>
      <c r="I8" s="297"/>
      <c r="J8" s="297"/>
      <c r="K8" s="297"/>
      <c r="L8" s="297"/>
      <c r="M8" s="297"/>
      <c r="N8" s="297"/>
      <c r="O8" s="297"/>
      <c r="P8" s="297"/>
      <c r="Q8" s="297"/>
      <c r="R8" s="297"/>
      <c r="S8" s="297"/>
      <c r="T8" s="297"/>
      <c r="U8" s="297"/>
      <c r="V8" s="297"/>
      <c r="W8" s="297"/>
      <c r="X8" s="297"/>
      <c r="Y8" s="297"/>
      <c r="Z8" s="3"/>
      <c r="AA8" s="8"/>
      <c r="AB8" s="9"/>
      <c r="AC8" s="9"/>
      <c r="AD8" s="163"/>
      <c r="AE8" s="163"/>
      <c r="AF8" s="9"/>
      <c r="AG8" s="9"/>
      <c r="AH8" s="9"/>
      <c r="AI8" s="9"/>
      <c r="AJ8" s="9"/>
      <c r="AK8" s="9"/>
      <c r="AL8" s="9"/>
      <c r="AM8" s="9"/>
    </row>
    <row r="9" spans="2:48" ht="29.25" customHeight="1" thickBot="1">
      <c r="B9" s="259" t="s">
        <v>11</v>
      </c>
      <c r="C9" s="259"/>
      <c r="D9" s="259"/>
      <c r="E9" s="259"/>
      <c r="F9" s="259"/>
      <c r="G9" s="259"/>
      <c r="H9" s="259"/>
      <c r="I9" s="259"/>
      <c r="J9" s="259"/>
      <c r="K9" s="259"/>
      <c r="L9" s="259"/>
      <c r="M9" s="259"/>
      <c r="N9" s="298" t="s">
        <v>12</v>
      </c>
      <c r="O9" s="298"/>
      <c r="P9" s="299"/>
      <c r="Q9" s="116"/>
      <c r="R9" s="73" t="s">
        <v>13</v>
      </c>
      <c r="S9" s="136"/>
      <c r="T9" s="73"/>
      <c r="U9" s="300" t="s">
        <v>14</v>
      </c>
      <c r="V9" s="301"/>
      <c r="W9" s="309"/>
      <c r="X9" s="310"/>
      <c r="Y9" s="226" t="s">
        <v>15</v>
      </c>
      <c r="Z9" s="44"/>
      <c r="AA9" s="8"/>
      <c r="AB9" s="9"/>
      <c r="AC9" s="9"/>
      <c r="AD9" s="163"/>
      <c r="AE9" s="163"/>
      <c r="AF9" s="9"/>
      <c r="AG9" s="9"/>
      <c r="AH9" s="9"/>
      <c r="AI9" s="9"/>
      <c r="AJ9" s="9"/>
      <c r="AK9" s="9"/>
      <c r="AL9" s="9"/>
      <c r="AM9" s="9"/>
    </row>
    <row r="10" spans="2:48" ht="29.25" customHeight="1" thickBot="1">
      <c r="B10" s="259"/>
      <c r="C10" s="259"/>
      <c r="D10" s="259"/>
      <c r="E10" s="259"/>
      <c r="F10" s="259"/>
      <c r="G10" s="259"/>
      <c r="H10" s="259"/>
      <c r="I10" s="259"/>
      <c r="J10" s="259"/>
      <c r="K10" s="259"/>
      <c r="L10" s="259"/>
      <c r="M10" s="259"/>
      <c r="N10" s="298" t="s">
        <v>16</v>
      </c>
      <c r="O10" s="298"/>
      <c r="P10" s="299"/>
      <c r="Q10" s="116"/>
      <c r="R10" s="66" t="s">
        <v>13</v>
      </c>
      <c r="S10" s="117"/>
      <c r="T10" s="74"/>
      <c r="U10" s="65"/>
      <c r="V10" s="65"/>
      <c r="W10" s="65"/>
      <c r="X10" s="65"/>
      <c r="Y10" s="90"/>
      <c r="Z10" s="10"/>
      <c r="AA10" s="58"/>
      <c r="AB10" s="9"/>
      <c r="AC10" s="9"/>
      <c r="AD10" s="208" t="s">
        <v>42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66" t="s">
        <v>17</v>
      </c>
      <c r="C12" s="267"/>
      <c r="D12" s="268"/>
      <c r="E12" s="279" t="s">
        <v>18</v>
      </c>
      <c r="F12" s="280"/>
      <c r="G12" s="280"/>
      <c r="H12" s="280"/>
      <c r="I12" s="280"/>
      <c r="J12" s="280"/>
      <c r="K12" s="280"/>
      <c r="L12" s="281" t="s">
        <v>19</v>
      </c>
      <c r="M12" s="272" t="s">
        <v>20</v>
      </c>
      <c r="N12" s="266" t="s">
        <v>17</v>
      </c>
      <c r="O12" s="267"/>
      <c r="P12" s="267"/>
      <c r="Q12" s="279" t="s">
        <v>18</v>
      </c>
      <c r="R12" s="280"/>
      <c r="S12" s="280"/>
      <c r="T12" s="280"/>
      <c r="U12" s="280"/>
      <c r="V12" s="280"/>
      <c r="W12" s="280"/>
      <c r="X12" s="281" t="s">
        <v>19</v>
      </c>
      <c r="Y12" s="316" t="s">
        <v>20</v>
      </c>
      <c r="Z12" s="3"/>
      <c r="AA12" s="91"/>
      <c r="AB12" s="91"/>
      <c r="AC12" s="91"/>
      <c r="AD12" s="209" t="s">
        <v>43</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69"/>
      <c r="C13" s="270"/>
      <c r="D13" s="271"/>
      <c r="E13" s="274" t="s">
        <v>12</v>
      </c>
      <c r="F13" s="275"/>
      <c r="G13" s="276"/>
      <c r="H13" s="274" t="s">
        <v>16</v>
      </c>
      <c r="I13" s="275"/>
      <c r="J13" s="276"/>
      <c r="K13" s="183" t="s">
        <v>22</v>
      </c>
      <c r="L13" s="282"/>
      <c r="M13" s="273"/>
      <c r="N13" s="269"/>
      <c r="O13" s="270"/>
      <c r="P13" s="270"/>
      <c r="Q13" s="274" t="s">
        <v>44</v>
      </c>
      <c r="R13" s="275"/>
      <c r="S13" s="276"/>
      <c r="T13" s="274" t="s">
        <v>45</v>
      </c>
      <c r="U13" s="275"/>
      <c r="V13" s="276"/>
      <c r="W13" s="184" t="s">
        <v>22</v>
      </c>
      <c r="X13" s="282"/>
      <c r="Y13" s="317"/>
      <c r="AA13" s="92"/>
      <c r="AB13" s="232"/>
      <c r="AC13" s="94"/>
      <c r="AD13" s="105" t="s">
        <v>17</v>
      </c>
      <c r="AE13" s="105" t="s">
        <v>46</v>
      </c>
      <c r="AF13" s="105" t="s">
        <v>47</v>
      </c>
      <c r="AG13" s="105" t="s">
        <v>48</v>
      </c>
      <c r="AH13" s="178" t="s">
        <v>49</v>
      </c>
      <c r="AI13" s="97" t="s">
        <v>50</v>
      </c>
      <c r="AJ13" s="100" t="s">
        <v>51</v>
      </c>
      <c r="AK13" s="176" t="s">
        <v>52</v>
      </c>
      <c r="AL13" s="37"/>
      <c r="AM13" s="105" t="s">
        <v>17</v>
      </c>
      <c r="AN13" s="105" t="s">
        <v>46</v>
      </c>
      <c r="AO13" s="105" t="s">
        <v>47</v>
      </c>
      <c r="AP13" s="105" t="s">
        <v>48</v>
      </c>
      <c r="AQ13" s="178" t="s">
        <v>49</v>
      </c>
      <c r="AR13" s="97" t="s">
        <v>50</v>
      </c>
      <c r="AS13" s="100" t="s">
        <v>51</v>
      </c>
      <c r="AT13" s="176" t="s">
        <v>52</v>
      </c>
      <c r="AU13" s="37"/>
      <c r="AV13" s="37"/>
    </row>
    <row r="14" spans="2:48" ht="45" customHeight="1">
      <c r="B14" s="60">
        <f>V1</f>
        <v>45870</v>
      </c>
      <c r="C14" s="61" t="str">
        <f>TEXT(B14,"aaa")</f>
        <v>金</v>
      </c>
      <c r="D14" s="233" t="str">
        <f>IF(OR(WEEKDAY(B14)=1,WEEKDAY(B14)=7),"休日",IF(ISNA(VLOOKUP(B14,'(事務用)2025年度休日一覧(土日除く)'!A:B,2,FALSE)),"","休日"))</f>
        <v/>
      </c>
      <c r="E14" s="124">
        <f>IF(D14="",Q9,"")</f>
        <v>0</v>
      </c>
      <c r="F14" s="67" t="s">
        <v>53</v>
      </c>
      <c r="G14" s="137" t="str">
        <f>IF(D14="",IF(S9="","",S9),"")</f>
        <v/>
      </c>
      <c r="H14" s="128">
        <f>IF(D14="",Q10,"")</f>
        <v>0</v>
      </c>
      <c r="I14" s="67" t="s">
        <v>13</v>
      </c>
      <c r="J14" s="75" t="str">
        <f>IF(D14="",IF(S10="","",S10),"")</f>
        <v/>
      </c>
      <c r="K14" s="61" t="str">
        <f>IF(D14="",IF(W9="","",W9),"")</f>
        <v/>
      </c>
      <c r="L14" s="142"/>
      <c r="M14" s="139"/>
      <c r="N14" s="62">
        <f>B30+1</f>
        <v>45887</v>
      </c>
      <c r="O14" s="61" t="str">
        <f t="shared" ref="O14:O27" si="0">TEXT(N14,"aaa")</f>
        <v>月</v>
      </c>
      <c r="P14" s="233" t="str">
        <f>IF(OR(WEEKDAY(N14)=1,WEEKDAY(N14)=7),"休日",IF(ISNA(VLOOKUP(N14,'(事務用)2025年度休日一覧(土日除く)'!A:B,2,FALSE)),"","休日"))</f>
        <v/>
      </c>
      <c r="Q14" s="124">
        <f>IF(P14="",Q9,"")</f>
        <v>0</v>
      </c>
      <c r="R14" s="67" t="s">
        <v>53</v>
      </c>
      <c r="S14" s="75" t="str">
        <f>IF(P14="",IF(S9="","",S9),"")</f>
        <v/>
      </c>
      <c r="T14" s="124">
        <f>IF(P14="",Q10,"")</f>
        <v>0</v>
      </c>
      <c r="U14" s="67" t="s">
        <v>53</v>
      </c>
      <c r="V14" s="147" t="str">
        <f>IF(P14="",IF(S10="","",S10),"")</f>
        <v/>
      </c>
      <c r="W14" s="200" t="str">
        <f>IF(P14="",IF(W9="","",W9),"")</f>
        <v/>
      </c>
      <c r="X14" s="166"/>
      <c r="Y14" s="164"/>
      <c r="AA14" s="95"/>
      <c r="AB14" s="95"/>
      <c r="AC14" s="95"/>
      <c r="AD14" s="101" t="s">
        <v>30</v>
      </c>
      <c r="AE14" s="188" t="e">
        <f t="shared" ref="AE14:AE30" si="1">IF(E14="","",TIME(E14,G14, ))</f>
        <v>#VALUE!</v>
      </c>
      <c r="AF14" s="188" t="e">
        <f t="shared" ref="AF14:AF30" si="2">IF(H14="","",TIME(H14,J14, ))</f>
        <v>#VALUE!</v>
      </c>
      <c r="AG14" s="210" t="e">
        <f>IFERROR(AF14-AE14+IF(AE14&gt;=AF14,1),"")*24</f>
        <v>#VALUE!</v>
      </c>
      <c r="AH14" s="210">
        <f>IF(K14="",0,K14)</f>
        <v>0</v>
      </c>
      <c r="AI14" s="202" t="str">
        <f>IFERROR(IF(L14="○",7.75,""),"")</f>
        <v/>
      </c>
      <c r="AJ14" s="210" t="str">
        <f>IFERROR(AG14-AH14,"")</f>
        <v/>
      </c>
      <c r="AK14" s="217" t="str">
        <f>IF(M14="1日",0,IF(AJ14="",AI14,AJ14))</f>
        <v/>
      </c>
      <c r="AL14" s="95"/>
      <c r="AM14" s="101" t="s">
        <v>54</v>
      </c>
      <c r="AN14" s="188" t="e">
        <f t="shared" ref="AN14:AN27" si="3">IF(Q14="","",TIME(Q14,S14, ))</f>
        <v>#VALUE!</v>
      </c>
      <c r="AO14" s="188" t="e">
        <f t="shared" ref="AO14:AO27" si="4">IF(T14="","",TIME(T14,V14, ))</f>
        <v>#VALUE!</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45871</v>
      </c>
      <c r="C15" s="46" t="str">
        <f t="shared" ref="C15:C30" si="5">TEXT(B15,"aaa")</f>
        <v>土</v>
      </c>
      <c r="D15" s="234" t="str">
        <f>IF(OR(WEEKDAY(B15)=1,WEEKDAY(B15)=7),"休日",IF(ISNA(VLOOKUP(B15,'(事務用)2025年度休日一覧(土日除く)'!A:B,2,FALSE)),"","休日"))</f>
        <v>休日</v>
      </c>
      <c r="E15" s="125" t="str">
        <f>IF(D15="",Q9,"")</f>
        <v/>
      </c>
      <c r="F15" s="68" t="s">
        <v>53</v>
      </c>
      <c r="G15" s="77" t="str">
        <f>IF(D15="",IF(S9="","",S9),"")</f>
        <v/>
      </c>
      <c r="H15" s="125" t="str">
        <f>IF(D15="",Q10,"")</f>
        <v/>
      </c>
      <c r="I15" s="68" t="s">
        <v>13</v>
      </c>
      <c r="J15" s="76" t="str">
        <f>IF(D15="",IF(S10="","",S10),"")</f>
        <v/>
      </c>
      <c r="K15" s="195" t="str">
        <f>IF(D15="",IF(W9="","",W9),"")</f>
        <v/>
      </c>
      <c r="L15" s="143"/>
      <c r="M15" s="140"/>
      <c r="N15" s="45">
        <f>N14+1</f>
        <v>45888</v>
      </c>
      <c r="O15" s="46" t="str">
        <f t="shared" si="0"/>
        <v>火</v>
      </c>
      <c r="P15" s="234" t="str">
        <f>IF(OR(WEEKDAY(N15)=1,WEEKDAY(N15)=7),"休日",IF(ISNA(VLOOKUP(N15,'(事務用)2025年度休日一覧(土日除く)'!A:B,2,FALSE)),"","休日"))</f>
        <v/>
      </c>
      <c r="Q15" s="125">
        <f>IF(P15="",Q9,"")</f>
        <v>0</v>
      </c>
      <c r="R15" s="68" t="s">
        <v>53</v>
      </c>
      <c r="S15" s="83" t="str">
        <f>IF(P15="",IF(S9="","",S9),"")</f>
        <v/>
      </c>
      <c r="T15" s="125">
        <f>IF(P15="",Q10,"")</f>
        <v>0</v>
      </c>
      <c r="U15" s="71" t="s">
        <v>53</v>
      </c>
      <c r="V15" s="148" t="str">
        <f>IF(P15="",IF(S10="","",S10),"")</f>
        <v/>
      </c>
      <c r="W15" s="46" t="str">
        <f>IF(P15="",IF(W9="","",W9),"")</f>
        <v/>
      </c>
      <c r="X15" s="145"/>
      <c r="Y15" s="165"/>
      <c r="AA15" s="91"/>
      <c r="AB15" s="91"/>
      <c r="AC15" s="91"/>
      <c r="AD15" s="102" t="s">
        <v>55</v>
      </c>
      <c r="AE15" s="189" t="str">
        <f t="shared" si="1"/>
        <v/>
      </c>
      <c r="AF15" s="189" t="str">
        <f t="shared" si="2"/>
        <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56</v>
      </c>
      <c r="AN15" s="189" t="e">
        <f t="shared" si="3"/>
        <v>#VALUE!</v>
      </c>
      <c r="AO15" s="189" t="e">
        <f t="shared" si="4"/>
        <v>#VALUE!</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45872</v>
      </c>
      <c r="C16" s="46" t="str">
        <f t="shared" si="5"/>
        <v>日</v>
      </c>
      <c r="D16" s="234" t="str">
        <f>IF(OR(WEEKDAY(B16)=1,WEEKDAY(B16)=7),"休日",IF(ISNA(VLOOKUP(B16,'(事務用)2025年度休日一覧(土日除く)'!A:B,2,FALSE)),"","休日"))</f>
        <v>休日</v>
      </c>
      <c r="E16" s="125" t="str">
        <f>IF(D16="",Q9,"")</f>
        <v/>
      </c>
      <c r="F16" s="68" t="s">
        <v>53</v>
      </c>
      <c r="G16" s="82" t="str">
        <f>IF(D16="",IF(S9="","",S9),"")</f>
        <v/>
      </c>
      <c r="H16" s="129" t="str">
        <f>IF(D16="",Q10,"")</f>
        <v/>
      </c>
      <c r="I16" s="71" t="s">
        <v>53</v>
      </c>
      <c r="J16" s="76" t="str">
        <f>IF(D16="",IF(S10="","",S10),"")</f>
        <v/>
      </c>
      <c r="K16" s="195" t="str">
        <f>IF(D16="",IF(W9="","",W9),"")</f>
        <v/>
      </c>
      <c r="L16" s="143"/>
      <c r="M16" s="141"/>
      <c r="N16" s="45">
        <f t="shared" ref="N16:N27" si="16">N15+1</f>
        <v>45889</v>
      </c>
      <c r="O16" s="46" t="str">
        <f t="shared" si="0"/>
        <v>水</v>
      </c>
      <c r="P16" s="234" t="str">
        <f>IF(OR(WEEKDAY(N16)=1,WEEKDAY(N16)=7),"休日",IF(ISNA(VLOOKUP(N16,'(事務用)2025年度休日一覧(土日除く)'!A:B,2,FALSE)),"","休日"))</f>
        <v/>
      </c>
      <c r="Q16" s="125">
        <f>IF(P16="",Q9,"")</f>
        <v>0</v>
      </c>
      <c r="R16" s="68" t="s">
        <v>53</v>
      </c>
      <c r="S16" s="83" t="str">
        <f>IF(P16="",IF(S9="","",S9),"")</f>
        <v/>
      </c>
      <c r="T16" s="125">
        <f>IF(P16="",Q10,"")</f>
        <v>0</v>
      </c>
      <c r="U16" s="71" t="s">
        <v>53</v>
      </c>
      <c r="V16" s="148" t="str">
        <f>IF(P16="",IF(S10="","",S10),"")</f>
        <v/>
      </c>
      <c r="W16" s="201" t="str">
        <f>IF(P16="",IF(W9="","",W9),"")</f>
        <v/>
      </c>
      <c r="X16" s="144"/>
      <c r="Y16" s="114"/>
      <c r="Z16" s="51"/>
      <c r="AA16" s="92"/>
      <c r="AB16" s="232"/>
      <c r="AC16" s="94"/>
      <c r="AD16" s="103" t="s">
        <v>57</v>
      </c>
      <c r="AE16" s="190" t="str">
        <f t="shared" si="1"/>
        <v/>
      </c>
      <c r="AF16" s="190" t="str">
        <f t="shared" si="2"/>
        <v/>
      </c>
      <c r="AG16" s="212" t="e">
        <f t="shared" si="6"/>
        <v>#VALUE!</v>
      </c>
      <c r="AH16" s="212">
        <f t="shared" si="7"/>
        <v>0</v>
      </c>
      <c r="AI16" s="203" t="str">
        <f t="shared" si="8"/>
        <v/>
      </c>
      <c r="AJ16" s="212" t="str">
        <f t="shared" si="9"/>
        <v/>
      </c>
      <c r="AK16" s="218" t="str">
        <f t="shared" ref="AK16:AK30" si="17">IF(M16="1日",0,IF(AJ16="",AI16,AJ16))</f>
        <v/>
      </c>
      <c r="AL16" s="37"/>
      <c r="AM16" s="101" t="s">
        <v>58</v>
      </c>
      <c r="AN16" s="193" t="e">
        <f t="shared" si="3"/>
        <v>#VALUE!</v>
      </c>
      <c r="AO16" s="193" t="e">
        <f t="shared" si="4"/>
        <v>#VALUE!</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45873</v>
      </c>
      <c r="C17" s="46" t="str">
        <f t="shared" si="5"/>
        <v>月</v>
      </c>
      <c r="D17" s="234" t="str">
        <f>IF(OR(WEEKDAY(B17)=1,WEEKDAY(B17)=7),"休日",IF(ISNA(VLOOKUP(B17,'(事務用)2025年度休日一覧(土日除く)'!A:B,2,FALSE)),"","休日"))</f>
        <v/>
      </c>
      <c r="E17" s="125">
        <f>IF(D17="",Q9,"")</f>
        <v>0</v>
      </c>
      <c r="F17" s="68" t="s">
        <v>53</v>
      </c>
      <c r="G17" s="77" t="str">
        <f>IF(D17="",IF(S9="","",S9),"")</f>
        <v/>
      </c>
      <c r="H17" s="130">
        <f>IF(D17="",Q10,"")</f>
        <v>0</v>
      </c>
      <c r="I17" s="68" t="s">
        <v>53</v>
      </c>
      <c r="J17" s="76" t="str">
        <f>IF(D17="",IF(S10="","",S10),"")</f>
        <v/>
      </c>
      <c r="K17" s="195" t="str">
        <f>IF(D17="",IF(W9="","",W9),"")</f>
        <v/>
      </c>
      <c r="L17" s="143"/>
      <c r="M17" s="73"/>
      <c r="N17" s="45">
        <f t="shared" si="16"/>
        <v>45890</v>
      </c>
      <c r="O17" s="46" t="str">
        <f t="shared" si="0"/>
        <v>木</v>
      </c>
      <c r="P17" s="234" t="str">
        <f>IF(OR(WEEKDAY(N17)=1,WEEKDAY(N17)=7),"休日",IF(ISNA(VLOOKUP(N17,'(事務用)2025年度休日一覧(土日除く)'!A:B,2,FALSE)),"","休日"))</f>
        <v/>
      </c>
      <c r="Q17" s="125">
        <f>IF(P17="",Q9,"")</f>
        <v>0</v>
      </c>
      <c r="R17" s="68" t="s">
        <v>53</v>
      </c>
      <c r="S17" s="83" t="str">
        <f>IF(P17="",IF(S9="","",S9),"")</f>
        <v/>
      </c>
      <c r="T17" s="125">
        <f>IF(P17="",Q10,"")</f>
        <v>0</v>
      </c>
      <c r="U17" s="71" t="s">
        <v>53</v>
      </c>
      <c r="V17" s="148" t="str">
        <f>IF(P17="",IF(S10="","",S10),"")</f>
        <v/>
      </c>
      <c r="W17" s="201" t="str">
        <f>IF(P17="",IF(W9="","",W9),"")</f>
        <v/>
      </c>
      <c r="X17" s="144"/>
      <c r="Y17" s="228"/>
      <c r="Z17" s="52"/>
      <c r="AA17" s="95"/>
      <c r="AB17" s="95"/>
      <c r="AC17" s="95"/>
      <c r="AD17" s="101" t="s">
        <v>59</v>
      </c>
      <c r="AE17" s="188" t="e">
        <f t="shared" si="1"/>
        <v>#VALUE!</v>
      </c>
      <c r="AF17" s="188" t="e">
        <f t="shared" si="2"/>
        <v>#VALUE!</v>
      </c>
      <c r="AG17" s="210" t="e">
        <f t="shared" si="6"/>
        <v>#VALUE!</v>
      </c>
      <c r="AH17" s="210">
        <f t="shared" si="7"/>
        <v>0</v>
      </c>
      <c r="AI17" s="202" t="str">
        <f t="shared" si="8"/>
        <v/>
      </c>
      <c r="AJ17" s="210" t="str">
        <f t="shared" si="9"/>
        <v/>
      </c>
      <c r="AK17" s="217" t="str">
        <f t="shared" si="17"/>
        <v/>
      </c>
      <c r="AL17" s="95"/>
      <c r="AM17" s="101" t="s">
        <v>60</v>
      </c>
      <c r="AN17" s="188" t="e">
        <f t="shared" si="3"/>
        <v>#VALUE!</v>
      </c>
      <c r="AO17" s="188" t="e">
        <f t="shared" si="4"/>
        <v>#VALUE!</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45874</v>
      </c>
      <c r="C18" s="46" t="str">
        <f t="shared" si="5"/>
        <v>火</v>
      </c>
      <c r="D18" s="234" t="str">
        <f>IF(OR(WEEKDAY(B18)=1,WEEKDAY(B18)=7),"休日",IF(ISNA(VLOOKUP(B18,'(事務用)2025年度休日一覧(土日除く)'!A:B,2,FALSE)),"","休日"))</f>
        <v/>
      </c>
      <c r="E18" s="125">
        <f>IF(D18="",Q9,"")</f>
        <v>0</v>
      </c>
      <c r="F18" s="68" t="s">
        <v>53</v>
      </c>
      <c r="G18" s="82" t="str">
        <f>IF(D18="",IF(S9="","",S9),"")</f>
        <v/>
      </c>
      <c r="H18" s="125">
        <f>IF(D18="",Q10,"")</f>
        <v>0</v>
      </c>
      <c r="I18" s="68" t="s">
        <v>53</v>
      </c>
      <c r="J18" s="77" t="str">
        <f>IF(D18="",IF(S10="","",S10),"")</f>
        <v/>
      </c>
      <c r="K18" s="195" t="str">
        <f>IF(D18="",IF(W9="","",W9),"")</f>
        <v/>
      </c>
      <c r="L18" s="143"/>
      <c r="M18" s="140"/>
      <c r="N18" s="45">
        <f t="shared" si="16"/>
        <v>45891</v>
      </c>
      <c r="O18" s="46" t="str">
        <f t="shared" si="0"/>
        <v>金</v>
      </c>
      <c r="P18" s="234" t="str">
        <f>IF(OR(WEEKDAY(N18)=1,WEEKDAY(N18)=7),"休日",IF(ISNA(VLOOKUP(N18,'(事務用)2025年度休日一覧(土日除く)'!A:B,2,FALSE)),"","休日"))</f>
        <v/>
      </c>
      <c r="Q18" s="125">
        <f>IF(P18="",Q9,"")</f>
        <v>0</v>
      </c>
      <c r="R18" s="68" t="s">
        <v>53</v>
      </c>
      <c r="S18" s="83" t="str">
        <f>IF(P18="",IF(S9="","",S9),"")</f>
        <v/>
      </c>
      <c r="T18" s="125">
        <f>IF(P18="",Q10,"")</f>
        <v>0</v>
      </c>
      <c r="U18" s="71" t="s">
        <v>53</v>
      </c>
      <c r="V18" s="148" t="str">
        <f>IF(P18="",IF(S10="","",S10),"")</f>
        <v/>
      </c>
      <c r="W18" s="46" t="str">
        <f>IF(P18="",IF(W9="","",W9),"")</f>
        <v/>
      </c>
      <c r="X18" s="145"/>
      <c r="Y18" s="114"/>
      <c r="Z18" s="52"/>
      <c r="AA18" s="92"/>
      <c r="AB18" s="232"/>
      <c r="AC18" s="94"/>
      <c r="AD18" s="104" t="s">
        <v>61</v>
      </c>
      <c r="AE18" s="190" t="e">
        <f t="shared" si="1"/>
        <v>#VALUE!</v>
      </c>
      <c r="AF18" s="190" t="e">
        <f t="shared" si="2"/>
        <v>#VALUE!</v>
      </c>
      <c r="AG18" s="212" t="e">
        <f t="shared" si="6"/>
        <v>#VALUE!</v>
      </c>
      <c r="AH18" s="212">
        <f t="shared" si="7"/>
        <v>0</v>
      </c>
      <c r="AI18" s="203" t="str">
        <f t="shared" si="8"/>
        <v/>
      </c>
      <c r="AJ18" s="212" t="str">
        <f t="shared" si="9"/>
        <v/>
      </c>
      <c r="AK18" s="218" t="str">
        <f t="shared" si="17"/>
        <v/>
      </c>
      <c r="AL18" s="37"/>
      <c r="AM18" s="101" t="s">
        <v>62</v>
      </c>
      <c r="AN18" s="193" t="e">
        <f t="shared" si="3"/>
        <v>#VALUE!</v>
      </c>
      <c r="AO18" s="193" t="e">
        <f t="shared" si="4"/>
        <v>#VALUE!</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45875</v>
      </c>
      <c r="C19" s="46" t="str">
        <f t="shared" si="5"/>
        <v>水</v>
      </c>
      <c r="D19" s="234" t="str">
        <f>IF(OR(WEEKDAY(B19)=1,WEEKDAY(B19)=7),"休日",IF(ISNA(VLOOKUP(B19,'(事務用)2025年度休日一覧(土日除く)'!A:B,2,FALSE)),"","休日"))</f>
        <v/>
      </c>
      <c r="E19" s="125">
        <f>IF(D19="",Q9,"")</f>
        <v>0</v>
      </c>
      <c r="F19" s="68" t="s">
        <v>53</v>
      </c>
      <c r="G19" s="76" t="str">
        <f>IF(D19="",IF(S9="","",S9),"")</f>
        <v/>
      </c>
      <c r="H19" s="129">
        <f>IF(D19="",Q10,"")</f>
        <v>0</v>
      </c>
      <c r="I19" s="68" t="s">
        <v>53</v>
      </c>
      <c r="J19" s="77" t="str">
        <f>IF(D19="",IF(S10="","",S10),"")</f>
        <v/>
      </c>
      <c r="K19" s="195" t="str">
        <f>IF(D19="",IF(W9="","",W9),"")</f>
        <v/>
      </c>
      <c r="L19" s="143"/>
      <c r="M19" s="140"/>
      <c r="N19" s="45">
        <f t="shared" si="16"/>
        <v>45892</v>
      </c>
      <c r="O19" s="46" t="str">
        <f t="shared" si="0"/>
        <v>土</v>
      </c>
      <c r="P19" s="234" t="str">
        <f>IF(OR(WEEKDAY(N19)=1,WEEKDAY(N19)=7),"休日",IF(ISNA(VLOOKUP(N19,'(事務用)2025年度休日一覧(土日除く)'!A:B,2,FALSE)),"","休日"))</f>
        <v>休日</v>
      </c>
      <c r="Q19" s="125" t="str">
        <f>IF(P19="",Q9,"")</f>
        <v/>
      </c>
      <c r="R19" s="68" t="s">
        <v>53</v>
      </c>
      <c r="S19" s="83" t="str">
        <f>IF(P19="",IF(S9="","",S9),"")</f>
        <v/>
      </c>
      <c r="T19" s="125" t="str">
        <f>IF(P19="",Q10,"")</f>
        <v/>
      </c>
      <c r="U19" s="71" t="s">
        <v>53</v>
      </c>
      <c r="V19" s="148" t="str">
        <f>IF(P19="",IF(S10="","",S10),"")</f>
        <v/>
      </c>
      <c r="W19" s="198" t="str">
        <f>IF(P19="",IF(W9="","",W9),"")</f>
        <v/>
      </c>
      <c r="X19" s="143"/>
      <c r="Y19" s="114"/>
      <c r="Z19" s="52"/>
      <c r="AA19" s="100"/>
      <c r="AB19" s="100"/>
      <c r="AC19" s="100"/>
      <c r="AD19" s="104" t="s">
        <v>63</v>
      </c>
      <c r="AE19" s="191" t="e">
        <f t="shared" si="1"/>
        <v>#VALUE!</v>
      </c>
      <c r="AF19" s="191" t="e">
        <f t="shared" si="2"/>
        <v>#VALUE!</v>
      </c>
      <c r="AG19" s="213" t="e">
        <f t="shared" si="6"/>
        <v>#VALUE!</v>
      </c>
      <c r="AH19" s="213">
        <f t="shared" si="7"/>
        <v>0</v>
      </c>
      <c r="AI19" s="206" t="str">
        <f t="shared" si="8"/>
        <v/>
      </c>
      <c r="AJ19" s="213" t="str">
        <f t="shared" si="9"/>
        <v/>
      </c>
      <c r="AK19" s="217" t="str">
        <f>IF(M19="1日",0,IF(AJ19="",AI19,AJ19))</f>
        <v/>
      </c>
      <c r="AL19" s="100"/>
      <c r="AM19" s="101" t="s">
        <v>64</v>
      </c>
      <c r="AN19" s="191" t="str">
        <f t="shared" si="3"/>
        <v/>
      </c>
      <c r="AO19" s="193" t="str">
        <f t="shared" si="4"/>
        <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45876</v>
      </c>
      <c r="C20" s="46" t="str">
        <f t="shared" si="5"/>
        <v>木</v>
      </c>
      <c r="D20" s="234" t="str">
        <f>IF(OR(WEEKDAY(B20)=1,WEEKDAY(B20)=7),"休日",IF(ISNA(VLOOKUP(B20,'(事務用)2025年度休日一覧(土日除く)'!A:B,2,FALSE)),"","休日"))</f>
        <v/>
      </c>
      <c r="E20" s="125">
        <f>IF(D20="",Q9,"")</f>
        <v>0</v>
      </c>
      <c r="F20" s="68" t="s">
        <v>53</v>
      </c>
      <c r="G20" s="76" t="str">
        <f>IF(D20="",IF(S9="","",S9),"")</f>
        <v/>
      </c>
      <c r="H20" s="130">
        <f>IF(D20="",Q10,"")</f>
        <v>0</v>
      </c>
      <c r="I20" s="68" t="s">
        <v>53</v>
      </c>
      <c r="J20" s="77" t="str">
        <f>IF(D20="",IF(S10="","",S10),"")</f>
        <v/>
      </c>
      <c r="K20" s="195" t="str">
        <f>IF(D20="",IF(W9="","",W9),"")</f>
        <v/>
      </c>
      <c r="L20" s="143"/>
      <c r="M20" s="141"/>
      <c r="N20" s="45">
        <f t="shared" si="16"/>
        <v>45893</v>
      </c>
      <c r="O20" s="46" t="str">
        <f t="shared" si="0"/>
        <v>日</v>
      </c>
      <c r="P20" s="234" t="str">
        <f>IF(OR(WEEKDAY(N20)=1,WEEKDAY(N20)=7),"休日",IF(ISNA(VLOOKUP(N20,'(事務用)2025年度休日一覧(土日除く)'!A:B,2,FALSE)),"","休日"))</f>
        <v>休日</v>
      </c>
      <c r="Q20" s="125" t="str">
        <f>IF(P20="",Q9,"")</f>
        <v/>
      </c>
      <c r="R20" s="68" t="s">
        <v>53</v>
      </c>
      <c r="S20" s="83" t="str">
        <f>IF(P20="",IF(S9="","",S9),"")</f>
        <v/>
      </c>
      <c r="T20" s="125" t="str">
        <f>IF(P20="",Q10,"")</f>
        <v/>
      </c>
      <c r="U20" s="71" t="s">
        <v>53</v>
      </c>
      <c r="V20" s="148" t="str">
        <f>IF(P20="",IF(S10="","",S10),"")</f>
        <v/>
      </c>
      <c r="W20" s="46" t="str">
        <f>IF(P20="",IF(W9="","",W9),"")</f>
        <v/>
      </c>
      <c r="X20" s="144"/>
      <c r="Y20" s="114"/>
      <c r="Z20" s="52"/>
      <c r="AA20" s="100"/>
      <c r="AB20" s="100"/>
      <c r="AC20" s="100"/>
      <c r="AD20" s="104" t="s">
        <v>65</v>
      </c>
      <c r="AE20" s="191" t="e">
        <f t="shared" si="1"/>
        <v>#VALUE!</v>
      </c>
      <c r="AF20" s="191" t="e">
        <f t="shared" si="2"/>
        <v>#VALUE!</v>
      </c>
      <c r="AG20" s="213" t="e">
        <f t="shared" si="6"/>
        <v>#VALUE!</v>
      </c>
      <c r="AH20" s="213">
        <f t="shared" si="7"/>
        <v>0</v>
      </c>
      <c r="AI20" s="206" t="str">
        <f t="shared" si="8"/>
        <v/>
      </c>
      <c r="AJ20" s="213" t="str">
        <f t="shared" si="9"/>
        <v/>
      </c>
      <c r="AK20" s="217" t="str">
        <f t="shared" si="17"/>
        <v/>
      </c>
      <c r="AL20" s="100"/>
      <c r="AM20" s="101" t="s">
        <v>66</v>
      </c>
      <c r="AN20" s="191" t="str">
        <f t="shared" si="3"/>
        <v/>
      </c>
      <c r="AO20" s="193" t="str">
        <f t="shared" si="4"/>
        <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45877</v>
      </c>
      <c r="C21" s="46" t="str">
        <f t="shared" si="5"/>
        <v>金</v>
      </c>
      <c r="D21" s="234" t="str">
        <f>IF(OR(WEEKDAY(B21)=1,WEEKDAY(B21)=7),"休日",IF(ISNA(VLOOKUP(B21,'(事務用)2025年度休日一覧(土日除く)'!A:B,2,FALSE)),"","休日"))</f>
        <v/>
      </c>
      <c r="E21" s="125">
        <f>IF(D21="",Q9,"")</f>
        <v>0</v>
      </c>
      <c r="F21" s="68" t="s">
        <v>53</v>
      </c>
      <c r="G21" s="77" t="str">
        <f>IF(D21="",IF(S9="","",S9),"")</f>
        <v/>
      </c>
      <c r="H21" s="125">
        <f>IF(D21="",Q10,"")</f>
        <v>0</v>
      </c>
      <c r="I21" s="68" t="s">
        <v>53</v>
      </c>
      <c r="J21" s="77" t="str">
        <f>IF(D21="",IF(S10="","",S10),"")</f>
        <v/>
      </c>
      <c r="K21" s="197" t="str">
        <f>IF(D21="",IF(W9="","",W9),"")</f>
        <v/>
      </c>
      <c r="L21" s="144"/>
      <c r="M21" s="141"/>
      <c r="N21" s="45">
        <f t="shared" si="16"/>
        <v>45894</v>
      </c>
      <c r="O21" s="46" t="str">
        <f t="shared" si="0"/>
        <v>月</v>
      </c>
      <c r="P21" s="234" t="str">
        <f>IF(OR(WEEKDAY(N21)=1,WEEKDAY(N21)=7),"休日",IF(ISNA(VLOOKUP(N21,'(事務用)2025年度休日一覧(土日除く)'!A:B,2,FALSE)),"","休日"))</f>
        <v/>
      </c>
      <c r="Q21" s="125">
        <f>IF(P21="",Q9,"")</f>
        <v>0</v>
      </c>
      <c r="R21" s="68" t="s">
        <v>53</v>
      </c>
      <c r="S21" s="83" t="str">
        <f>IF(P21="",IF(S9="","",S9),"")</f>
        <v/>
      </c>
      <c r="T21" s="125">
        <f>IF(P21="",Q10,"")</f>
        <v>0</v>
      </c>
      <c r="U21" s="71" t="s">
        <v>53</v>
      </c>
      <c r="V21" s="148" t="str">
        <f>IF(P21="",IF(S10="","",S10),"")</f>
        <v/>
      </c>
      <c r="W21" s="201" t="str">
        <f>IF(P21="",IF(W9="","",W9),"")</f>
        <v/>
      </c>
      <c r="X21" s="167"/>
      <c r="Y21" s="114"/>
      <c r="Z21" s="52"/>
      <c r="AA21" s="96"/>
      <c r="AB21" s="96"/>
      <c r="AC21" s="96"/>
      <c r="AD21" s="104" t="s">
        <v>67</v>
      </c>
      <c r="AE21" s="190" t="e">
        <f t="shared" si="1"/>
        <v>#VALUE!</v>
      </c>
      <c r="AF21" s="190" t="e">
        <f t="shared" si="2"/>
        <v>#VALUE!</v>
      </c>
      <c r="AG21" s="212" t="e">
        <f t="shared" si="6"/>
        <v>#VALUE!</v>
      </c>
      <c r="AH21" s="212">
        <f t="shared" si="7"/>
        <v>0</v>
      </c>
      <c r="AI21" s="203" t="str">
        <f t="shared" si="8"/>
        <v/>
      </c>
      <c r="AJ21" s="212" t="str">
        <f t="shared" si="9"/>
        <v/>
      </c>
      <c r="AK21" s="218" t="str">
        <f t="shared" si="17"/>
        <v/>
      </c>
      <c r="AL21" s="96"/>
      <c r="AM21" s="101" t="s">
        <v>68</v>
      </c>
      <c r="AN21" s="193" t="e">
        <f t="shared" si="3"/>
        <v>#VALUE!</v>
      </c>
      <c r="AO21" s="193" t="e">
        <f t="shared" si="4"/>
        <v>#VALUE!</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45878</v>
      </c>
      <c r="C22" s="46" t="str">
        <f t="shared" si="5"/>
        <v>土</v>
      </c>
      <c r="D22" s="234" t="str">
        <f>IF(OR(WEEKDAY(B22)=1,WEEKDAY(B22)=7),"休日",IF(ISNA(VLOOKUP(B22,'(事務用)2025年度休日一覧(土日除く)'!A:B,2,FALSE)),"","休日"))</f>
        <v>休日</v>
      </c>
      <c r="E22" s="125" t="str">
        <f>IF(D22="",Q9,"")</f>
        <v/>
      </c>
      <c r="F22" s="68" t="s">
        <v>53</v>
      </c>
      <c r="G22" s="82" t="str">
        <f>IF(D22="",IF(S9="","",S9),"")</f>
        <v/>
      </c>
      <c r="H22" s="125" t="str">
        <f>IF(D22="",Q10,"")</f>
        <v/>
      </c>
      <c r="I22" s="68" t="s">
        <v>53</v>
      </c>
      <c r="J22" s="79" t="str">
        <f>IF(D22="",IF(S10="","",S10),"")</f>
        <v/>
      </c>
      <c r="K22" s="198" t="str">
        <f>IF(D22="",IF(W9="","",W9),"")</f>
        <v/>
      </c>
      <c r="L22" s="145"/>
      <c r="M22" s="141"/>
      <c r="N22" s="45">
        <f t="shared" si="16"/>
        <v>45895</v>
      </c>
      <c r="O22" s="46" t="str">
        <f t="shared" si="0"/>
        <v>火</v>
      </c>
      <c r="P22" s="234" t="str">
        <f>IF(OR(WEEKDAY(N22)=1,WEEKDAY(N22)=7),"休日",IF(ISNA(VLOOKUP(N22,'(事務用)2025年度休日一覧(土日除く)'!A:B,2,FALSE)),"","休日"))</f>
        <v/>
      </c>
      <c r="Q22" s="125">
        <f>IF(P22="",Q9,"")</f>
        <v>0</v>
      </c>
      <c r="R22" s="68" t="s">
        <v>53</v>
      </c>
      <c r="S22" s="83" t="str">
        <f>IF(P22="",IF(S9="","",S9),"")</f>
        <v/>
      </c>
      <c r="T22" s="125">
        <f>IF(P22="",Q10,"")</f>
        <v>0</v>
      </c>
      <c r="U22" s="71" t="s">
        <v>53</v>
      </c>
      <c r="V22" s="148" t="str">
        <f>IF(P22="",IF(S10="","",S10),"")</f>
        <v/>
      </c>
      <c r="W22" s="201" t="str">
        <f>IF(P22="",IF(W9="","",W9),"")</f>
        <v/>
      </c>
      <c r="X22" s="144"/>
      <c r="Y22" s="114"/>
      <c r="Z22" s="52"/>
      <c r="AA22" s="97"/>
      <c r="AB22" s="97"/>
      <c r="AC22" s="99"/>
      <c r="AD22" s="104" t="s">
        <v>69</v>
      </c>
      <c r="AE22" s="192" t="str">
        <f t="shared" si="1"/>
        <v/>
      </c>
      <c r="AF22" s="192" t="str">
        <f t="shared" si="2"/>
        <v/>
      </c>
      <c r="AG22" s="214" t="e">
        <f t="shared" si="6"/>
        <v>#VALUE!</v>
      </c>
      <c r="AH22" s="214">
        <f t="shared" si="7"/>
        <v>0</v>
      </c>
      <c r="AI22" s="204" t="str">
        <f t="shared" si="8"/>
        <v/>
      </c>
      <c r="AJ22" s="214" t="str">
        <f t="shared" si="9"/>
        <v/>
      </c>
      <c r="AK22" s="218" t="str">
        <f t="shared" si="17"/>
        <v/>
      </c>
      <c r="AL22" s="37"/>
      <c r="AM22" s="101" t="s">
        <v>70</v>
      </c>
      <c r="AN22" s="193" t="e">
        <f t="shared" si="3"/>
        <v>#VALUE!</v>
      </c>
      <c r="AO22" s="193" t="e">
        <f t="shared" si="4"/>
        <v>#VALUE!</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45879</v>
      </c>
      <c r="C23" s="46" t="str">
        <f t="shared" si="5"/>
        <v>日</v>
      </c>
      <c r="D23" s="234" t="str">
        <f>IF(OR(WEEKDAY(B23)=1,WEEKDAY(B23)=7),"休日",IF(ISNA(VLOOKUP(B23,'(事務用)2025年度休日一覧(土日除く)'!A:B,2,FALSE)),"","休日"))</f>
        <v>休日</v>
      </c>
      <c r="E23" s="125" t="str">
        <f>IF(D23="",Q9,"")</f>
        <v/>
      </c>
      <c r="F23" s="68" t="s">
        <v>53</v>
      </c>
      <c r="G23" s="77" t="str">
        <f>IF(D23="",IF(S9="","",S9),"")</f>
        <v/>
      </c>
      <c r="H23" s="125" t="str">
        <f>IF(D23="",Q10,"")</f>
        <v/>
      </c>
      <c r="I23" s="68" t="s">
        <v>53</v>
      </c>
      <c r="J23" s="76" t="str">
        <f>IF(D23="",IF(S10="","",S10),"")</f>
        <v/>
      </c>
      <c r="K23" s="195" t="str">
        <f>IF(D23="",IF(W9="","",W9),"")</f>
        <v/>
      </c>
      <c r="L23" s="144"/>
      <c r="M23" s="73"/>
      <c r="N23" s="45">
        <f t="shared" si="16"/>
        <v>45896</v>
      </c>
      <c r="O23" s="46" t="str">
        <f t="shared" si="0"/>
        <v>水</v>
      </c>
      <c r="P23" s="234" t="str">
        <f>IF(OR(WEEKDAY(N23)=1,WEEKDAY(N23)=7),"休日",IF(ISNA(VLOOKUP(N23,'(事務用)2025年度休日一覧(土日除く)'!A:B,2,FALSE)),"","休日"))</f>
        <v/>
      </c>
      <c r="Q23" s="125">
        <f>IF(P23="",Q9,"")</f>
        <v>0</v>
      </c>
      <c r="R23" s="68" t="s">
        <v>53</v>
      </c>
      <c r="S23" s="83" t="str">
        <f>IF(P23="",IF(S9="","",S9),"")</f>
        <v/>
      </c>
      <c r="T23" s="125">
        <f>IF(P23="",Q10,"")</f>
        <v>0</v>
      </c>
      <c r="U23" s="68" t="s">
        <v>53</v>
      </c>
      <c r="V23" s="148" t="str">
        <f>IF(P23="",IF(S10="","",S10),"")</f>
        <v/>
      </c>
      <c r="W23" s="201" t="str">
        <f>IF(P23="",IF(W9="","",W9),"")</f>
        <v/>
      </c>
      <c r="X23" s="144"/>
      <c r="Y23" s="229"/>
      <c r="Z23" s="52"/>
      <c r="AA23" s="12"/>
      <c r="AB23" s="12"/>
      <c r="AC23" s="22"/>
      <c r="AD23" s="104" t="s">
        <v>71</v>
      </c>
      <c r="AE23" s="192" t="str">
        <f t="shared" si="1"/>
        <v/>
      </c>
      <c r="AF23" s="192" t="str">
        <f t="shared" si="2"/>
        <v/>
      </c>
      <c r="AG23" s="214" t="e">
        <f t="shared" si="6"/>
        <v>#VALUE!</v>
      </c>
      <c r="AH23" s="214">
        <f t="shared" si="7"/>
        <v>0</v>
      </c>
      <c r="AI23" s="204" t="str">
        <f t="shared" si="8"/>
        <v/>
      </c>
      <c r="AJ23" s="214" t="str">
        <f t="shared" si="9"/>
        <v/>
      </c>
      <c r="AK23" s="218" t="str">
        <f t="shared" si="17"/>
        <v/>
      </c>
      <c r="AM23" s="101" t="s">
        <v>72</v>
      </c>
      <c r="AN23" s="193" t="e">
        <f t="shared" si="3"/>
        <v>#VALUE!</v>
      </c>
      <c r="AO23" s="193" t="e">
        <f t="shared" si="4"/>
        <v>#VALUE!</v>
      </c>
      <c r="AP23" s="222" t="e">
        <f t="shared" si="10"/>
        <v>#VALUE!</v>
      </c>
      <c r="AQ23" s="222">
        <f t="shared" si="11"/>
        <v>0</v>
      </c>
      <c r="AR23" s="207" t="str">
        <f t="shared" si="12"/>
        <v/>
      </c>
      <c r="AS23" s="224" t="str">
        <f t="shared" si="13"/>
        <v/>
      </c>
      <c r="AT23" s="223" t="str">
        <f t="shared" si="14"/>
        <v/>
      </c>
    </row>
    <row r="24" spans="1:48" ht="45" customHeight="1">
      <c r="B24" s="45">
        <f t="shared" si="15"/>
        <v>45880</v>
      </c>
      <c r="C24" s="46" t="str">
        <f t="shared" si="5"/>
        <v>月</v>
      </c>
      <c r="D24" s="234" t="str">
        <f>IF(OR(WEEKDAY(B24)=1,WEEKDAY(B24)=7),"休日",IF(ISNA(VLOOKUP(B24,'(事務用)2025年度休日一覧(土日除く)'!A:B,2,FALSE)),"","休日"))</f>
        <v>休日</v>
      </c>
      <c r="E24" s="125" t="str">
        <f>IF(D24="",Q9,"")</f>
        <v/>
      </c>
      <c r="F24" s="68" t="s">
        <v>53</v>
      </c>
      <c r="G24" s="82" t="str">
        <f>IF(D24="",IF(S9="","",S9),"")</f>
        <v/>
      </c>
      <c r="H24" s="129" t="str">
        <f>IF(D24="",Q10,"")</f>
        <v/>
      </c>
      <c r="I24" s="68" t="s">
        <v>53</v>
      </c>
      <c r="J24" s="76" t="str">
        <f>IF(D24="",IF(S10="","",S10),"")</f>
        <v/>
      </c>
      <c r="K24" s="46" t="str">
        <f>IF(D24="",IF(W9="","",W9),"")</f>
        <v/>
      </c>
      <c r="L24" s="145"/>
      <c r="M24" s="141"/>
      <c r="N24" s="45">
        <f t="shared" si="16"/>
        <v>45897</v>
      </c>
      <c r="O24" s="46" t="str">
        <f t="shared" si="0"/>
        <v>木</v>
      </c>
      <c r="P24" s="234" t="str">
        <f>IF(OR(WEEKDAY(N24)=1,WEEKDAY(N24)=7),"休日",IF(ISNA(VLOOKUP(N24,'(事務用)2025年度休日一覧(土日除く)'!A:B,2,FALSE)),"","休日"))</f>
        <v/>
      </c>
      <c r="Q24" s="125">
        <f>IF(P24="",Q9,"")</f>
        <v>0</v>
      </c>
      <c r="R24" s="68" t="s">
        <v>53</v>
      </c>
      <c r="S24" s="83" t="str">
        <f>IF(P24="",IF(S9="","",S9),"")</f>
        <v/>
      </c>
      <c r="T24" s="125">
        <f>IF(P24="",Q10,"")</f>
        <v>0</v>
      </c>
      <c r="U24" s="71" t="s">
        <v>53</v>
      </c>
      <c r="V24" s="148" t="str">
        <f>IF(P24="",IF(S10="","",S10),"")</f>
        <v/>
      </c>
      <c r="W24" s="201" t="str">
        <f>IF(P24="",IF(W9="","",W9),"")</f>
        <v/>
      </c>
      <c r="X24" s="144"/>
      <c r="Y24" s="229"/>
      <c r="Z24" s="52"/>
      <c r="AA24" s="59"/>
      <c r="AB24" s="12"/>
      <c r="AC24" s="22"/>
      <c r="AD24" s="104" t="s">
        <v>73</v>
      </c>
      <c r="AE24" s="192" t="str">
        <f t="shared" si="1"/>
        <v/>
      </c>
      <c r="AF24" s="192" t="str">
        <f t="shared" si="2"/>
        <v/>
      </c>
      <c r="AG24" s="214" t="e">
        <f t="shared" si="6"/>
        <v>#VALUE!</v>
      </c>
      <c r="AH24" s="214">
        <f t="shared" si="7"/>
        <v>0</v>
      </c>
      <c r="AI24" s="204" t="str">
        <f t="shared" si="8"/>
        <v/>
      </c>
      <c r="AJ24" s="214" t="str">
        <f t="shared" si="9"/>
        <v/>
      </c>
      <c r="AK24" s="218" t="str">
        <f t="shared" si="17"/>
        <v/>
      </c>
      <c r="AM24" s="101" t="s">
        <v>74</v>
      </c>
      <c r="AN24" s="193" t="e">
        <f t="shared" si="3"/>
        <v>#VALUE!</v>
      </c>
      <c r="AO24" s="193" t="e">
        <f t="shared" si="4"/>
        <v>#VALUE!</v>
      </c>
      <c r="AP24" s="222" t="e">
        <f t="shared" si="10"/>
        <v>#VALUE!</v>
      </c>
      <c r="AQ24" s="222">
        <f t="shared" si="11"/>
        <v>0</v>
      </c>
      <c r="AR24" s="207" t="str">
        <f t="shared" si="12"/>
        <v/>
      </c>
      <c r="AS24" s="224" t="str">
        <f t="shared" si="13"/>
        <v/>
      </c>
      <c r="AT24" s="223" t="str">
        <f t="shared" si="14"/>
        <v/>
      </c>
    </row>
    <row r="25" spans="1:48" ht="45" customHeight="1">
      <c r="B25" s="45">
        <f t="shared" si="15"/>
        <v>45881</v>
      </c>
      <c r="C25" s="46" t="str">
        <f t="shared" si="5"/>
        <v>火</v>
      </c>
      <c r="D25" s="234" t="str">
        <f>IF(OR(WEEKDAY(B25)=1,WEEKDAY(B25)=7),"休日",IF(ISNA(VLOOKUP(B25,'(事務用)2025年度休日一覧(土日除く)'!A:B,2,FALSE)),"","休日"))</f>
        <v/>
      </c>
      <c r="E25" s="125">
        <f>IF(D25="",Q9,"")</f>
        <v>0</v>
      </c>
      <c r="F25" s="68" t="s">
        <v>53</v>
      </c>
      <c r="G25" s="76" t="str">
        <f>IF(D25="",IF(S9="","",S9),"")</f>
        <v/>
      </c>
      <c r="H25" s="130">
        <f>IF(D25="",Q10,"")</f>
        <v>0</v>
      </c>
      <c r="I25" s="71" t="s">
        <v>53</v>
      </c>
      <c r="J25" s="77" t="str">
        <f>IF(D25="",IF(S10="","",S10),"")</f>
        <v/>
      </c>
      <c r="K25" s="197" t="str">
        <f>IF(D25="",IF(W9="","",W9),"")</f>
        <v/>
      </c>
      <c r="L25" s="144"/>
      <c r="M25" s="73"/>
      <c r="N25" s="45">
        <f t="shared" si="16"/>
        <v>45898</v>
      </c>
      <c r="O25" s="46" t="str">
        <f t="shared" si="0"/>
        <v>金</v>
      </c>
      <c r="P25" s="234" t="str">
        <f>IF(OR(WEEKDAY(N25)=1,WEEKDAY(N25)=7),"休日",IF(ISNA(VLOOKUP(N25,'(事務用)2025年度休日一覧(土日除く)'!A:B,2,FALSE)),"","休日"))</f>
        <v/>
      </c>
      <c r="Q25" s="125">
        <f>IF(P25="",Q9,"")</f>
        <v>0</v>
      </c>
      <c r="R25" s="68" t="s">
        <v>53</v>
      </c>
      <c r="S25" s="83" t="str">
        <f>IF(P25="",IF(S9="","",S9),"")</f>
        <v/>
      </c>
      <c r="T25" s="125">
        <f>IF(P25="",Q10,"")</f>
        <v>0</v>
      </c>
      <c r="U25" s="71" t="s">
        <v>53</v>
      </c>
      <c r="V25" s="148" t="str">
        <f>IF(P25="",IF(S10="","",S10),"")</f>
        <v/>
      </c>
      <c r="W25" s="201" t="str">
        <f>IF(P25="",IF(W9="","",W9),"")</f>
        <v/>
      </c>
      <c r="X25" s="144"/>
      <c r="Y25" s="229"/>
      <c r="Z25" s="52"/>
      <c r="AA25" s="12"/>
      <c r="AB25" s="12"/>
      <c r="AC25" s="22"/>
      <c r="AD25" s="104" t="s">
        <v>75</v>
      </c>
      <c r="AE25" s="192" t="e">
        <f t="shared" si="1"/>
        <v>#VALUE!</v>
      </c>
      <c r="AF25" s="192" t="e">
        <f t="shared" si="2"/>
        <v>#VALUE!</v>
      </c>
      <c r="AG25" s="214" t="e">
        <f t="shared" si="6"/>
        <v>#VALUE!</v>
      </c>
      <c r="AH25" s="214">
        <f t="shared" si="7"/>
        <v>0</v>
      </c>
      <c r="AI25" s="204" t="str">
        <f t="shared" si="8"/>
        <v/>
      </c>
      <c r="AJ25" s="214" t="str">
        <f t="shared" si="9"/>
        <v/>
      </c>
      <c r="AK25" s="218" t="str">
        <f t="shared" si="17"/>
        <v/>
      </c>
      <c r="AM25" s="101" t="s">
        <v>76</v>
      </c>
      <c r="AN25" s="193" t="e">
        <f t="shared" si="3"/>
        <v>#VALUE!</v>
      </c>
      <c r="AO25" s="193" t="e">
        <f t="shared" si="4"/>
        <v>#VALUE!</v>
      </c>
      <c r="AP25" s="222" t="e">
        <f t="shared" si="10"/>
        <v>#VALUE!</v>
      </c>
      <c r="AQ25" s="222">
        <f t="shared" si="11"/>
        <v>0</v>
      </c>
      <c r="AR25" s="207" t="str">
        <f t="shared" si="12"/>
        <v/>
      </c>
      <c r="AS25" s="224" t="str">
        <f t="shared" si="13"/>
        <v/>
      </c>
      <c r="AT25" s="223" t="str">
        <f t="shared" si="14"/>
        <v/>
      </c>
    </row>
    <row r="26" spans="1:48" ht="45" customHeight="1">
      <c r="B26" s="45">
        <f t="shared" si="15"/>
        <v>45882</v>
      </c>
      <c r="C26" s="46" t="str">
        <f t="shared" si="5"/>
        <v>水</v>
      </c>
      <c r="D26" s="234" t="str">
        <f>IF(OR(WEEKDAY(B26)=1,WEEKDAY(B26)=7),"休日",IF(ISNA(VLOOKUP(B26,'(事務用)2025年度休日一覧(土日除く)'!A:B,2,FALSE)),"","休日"))</f>
        <v/>
      </c>
      <c r="E26" s="125">
        <f>IF(D26="",Q9,"")</f>
        <v>0</v>
      </c>
      <c r="F26" s="68" t="s">
        <v>53</v>
      </c>
      <c r="G26" s="76" t="str">
        <f>IF(D26="",IF(S9="","",S9),"")</f>
        <v/>
      </c>
      <c r="H26" s="125">
        <f>IF(D26="",Q10,"")</f>
        <v>0</v>
      </c>
      <c r="I26" s="71" t="s">
        <v>53</v>
      </c>
      <c r="J26" s="76" t="str">
        <f>IF(D26="",IF(S10="","",S10),"")</f>
        <v/>
      </c>
      <c r="K26" s="195" t="str">
        <f>IF(D26="",IF(W9="","",W9),"")</f>
        <v/>
      </c>
      <c r="L26" s="144"/>
      <c r="M26" s="140"/>
      <c r="N26" s="47">
        <f t="shared" si="16"/>
        <v>45899</v>
      </c>
      <c r="O26" s="48" t="str">
        <f t="shared" si="0"/>
        <v>土</v>
      </c>
      <c r="P26" s="235" t="str">
        <f>IF(OR(WEEKDAY(N26)=1,WEEKDAY(N26)=7),"休日",IF(ISNA(VLOOKUP(N26,'(事務用)2025年度休日一覧(土日除く)'!A:B,2,FALSE)),"","休日"))</f>
        <v>休日</v>
      </c>
      <c r="Q26" s="130" t="str">
        <f>IF(P26="",Q9,"")</f>
        <v/>
      </c>
      <c r="R26" s="68" t="s">
        <v>53</v>
      </c>
      <c r="S26" s="227" t="str">
        <f>IF(P26="",IF(S9="","",S9),"")</f>
        <v/>
      </c>
      <c r="T26" s="130" t="str">
        <f>IF(P26="",Q10,"")</f>
        <v/>
      </c>
      <c r="U26" s="72" t="s">
        <v>53</v>
      </c>
      <c r="V26" s="79" t="str">
        <f>IF(P26="",IF(S10="","",S10),"")</f>
        <v/>
      </c>
      <c r="W26" s="46" t="str">
        <f>IF(P26="",IF(W9="","",W9),"")</f>
        <v/>
      </c>
      <c r="X26" s="144"/>
      <c r="Y26" s="114"/>
      <c r="Z26" s="52"/>
      <c r="AA26" s="12"/>
      <c r="AB26" s="12"/>
      <c r="AC26" s="22"/>
      <c r="AD26" s="104" t="s">
        <v>77</v>
      </c>
      <c r="AE26" s="192" t="e">
        <f t="shared" si="1"/>
        <v>#VALUE!</v>
      </c>
      <c r="AF26" s="192" t="e">
        <f t="shared" si="2"/>
        <v>#VALUE!</v>
      </c>
      <c r="AG26" s="214" t="e">
        <f t="shared" si="6"/>
        <v>#VALUE!</v>
      </c>
      <c r="AH26" s="214">
        <f t="shared" si="7"/>
        <v>0</v>
      </c>
      <c r="AI26" s="204" t="str">
        <f t="shared" si="8"/>
        <v/>
      </c>
      <c r="AJ26" s="214" t="str">
        <f t="shared" si="9"/>
        <v/>
      </c>
      <c r="AK26" s="218" t="str">
        <f t="shared" si="17"/>
        <v/>
      </c>
      <c r="AM26" s="101" t="s">
        <v>78</v>
      </c>
      <c r="AN26" s="193" t="str">
        <f t="shared" si="3"/>
        <v/>
      </c>
      <c r="AO26" s="193" t="str">
        <f t="shared" si="4"/>
        <v/>
      </c>
      <c r="AP26" s="222" t="e">
        <f t="shared" si="10"/>
        <v>#VALUE!</v>
      </c>
      <c r="AQ26" s="222">
        <f t="shared" si="11"/>
        <v>0</v>
      </c>
      <c r="AR26" s="207" t="str">
        <f t="shared" si="12"/>
        <v/>
      </c>
      <c r="AS26" s="224" t="str">
        <f t="shared" si="13"/>
        <v/>
      </c>
      <c r="AT26" s="223" t="str">
        <f t="shared" si="14"/>
        <v/>
      </c>
    </row>
    <row r="27" spans="1:48" ht="45" customHeight="1" thickBot="1">
      <c r="B27" s="45">
        <f t="shared" si="15"/>
        <v>45883</v>
      </c>
      <c r="C27" s="46" t="str">
        <f t="shared" si="5"/>
        <v>木</v>
      </c>
      <c r="D27" s="234" t="str">
        <f>IF(OR(WEEKDAY(B27)=1,WEEKDAY(B27)=7),"休日",IF(ISNA(VLOOKUP(B27,'(事務用)2025年度休日一覧(土日除く)'!A:B,2,FALSE)),"","休日"))</f>
        <v/>
      </c>
      <c r="E27" s="125">
        <f>IF(D27="",Q9,"")</f>
        <v>0</v>
      </c>
      <c r="F27" s="68" t="s">
        <v>53</v>
      </c>
      <c r="G27" s="77" t="str">
        <f>IF(D27="",IF(S9="","",S9),"")</f>
        <v/>
      </c>
      <c r="H27" s="125">
        <f>IF(D27="",Q10,"")</f>
        <v>0</v>
      </c>
      <c r="I27" s="68" t="s">
        <v>53</v>
      </c>
      <c r="J27" s="77" t="str">
        <f>IF(D27="",IF(S10="","",S10),"")</f>
        <v/>
      </c>
      <c r="K27" s="197" t="str">
        <f>IF(D27="",IF(W9="","",W9),"")</f>
        <v/>
      </c>
      <c r="L27" s="144"/>
      <c r="M27" s="113"/>
      <c r="N27" s="47">
        <f t="shared" si="16"/>
        <v>45900</v>
      </c>
      <c r="O27" s="48" t="str">
        <f t="shared" si="0"/>
        <v>日</v>
      </c>
      <c r="P27" s="235" t="str">
        <f>IF(OR(WEEKDAY(N27)=1,WEEKDAY(N27)=7),"休日",IF(ISNA(VLOOKUP(N27,'(事務用)2025年度休日一覧(土日除く)'!A:B,2,FALSE)),"","休日"))</f>
        <v>休日</v>
      </c>
      <c r="Q27" s="130" t="str">
        <f>IF(P27="",Q9,"")</f>
        <v/>
      </c>
      <c r="R27" s="68" t="s">
        <v>53</v>
      </c>
      <c r="S27" s="227" t="str">
        <f>IF(P27="",IF(S9="","",S9),"")</f>
        <v/>
      </c>
      <c r="T27" s="130" t="str">
        <f>IF(P27="",Q10,"")</f>
        <v/>
      </c>
      <c r="U27" s="70" t="s">
        <v>53</v>
      </c>
      <c r="V27" s="84" t="str">
        <f>IF(P27="",IF(S10="","",S10),"")</f>
        <v/>
      </c>
      <c r="W27" s="46" t="str">
        <f>IF(P27="",IF(W9="","",W9),"")</f>
        <v/>
      </c>
      <c r="X27" s="144"/>
      <c r="Y27" s="114"/>
      <c r="Z27" s="52"/>
      <c r="AA27" s="23"/>
      <c r="AB27" s="236"/>
      <c r="AC27" s="18"/>
      <c r="AD27" s="104" t="s">
        <v>79</v>
      </c>
      <c r="AE27" s="190" t="e">
        <f t="shared" si="1"/>
        <v>#VALUE!</v>
      </c>
      <c r="AF27" s="190" t="e">
        <f t="shared" si="2"/>
        <v>#VALUE!</v>
      </c>
      <c r="AG27" s="212" t="e">
        <f t="shared" si="6"/>
        <v>#VALUE!</v>
      </c>
      <c r="AH27" s="212">
        <f t="shared" si="7"/>
        <v>0</v>
      </c>
      <c r="AI27" s="203" t="str">
        <f t="shared" si="8"/>
        <v/>
      </c>
      <c r="AJ27" s="212" t="str">
        <f t="shared" si="9"/>
        <v/>
      </c>
      <c r="AK27" s="218" t="str">
        <f t="shared" si="17"/>
        <v/>
      </c>
      <c r="AM27" s="101" t="s">
        <v>84</v>
      </c>
      <c r="AN27" s="194" t="str">
        <f t="shared" si="3"/>
        <v/>
      </c>
      <c r="AO27" s="193" t="str">
        <f t="shared" si="4"/>
        <v/>
      </c>
      <c r="AP27" s="222" t="e">
        <f t="shared" si="10"/>
        <v>#VALUE!</v>
      </c>
      <c r="AQ27" s="222">
        <f t="shared" si="11"/>
        <v>0</v>
      </c>
      <c r="AR27" s="207" t="str">
        <f t="shared" si="12"/>
        <v/>
      </c>
      <c r="AS27" s="224" t="str">
        <f t="shared" si="13"/>
        <v/>
      </c>
      <c r="AT27" s="225" t="str">
        <f t="shared" si="14"/>
        <v/>
      </c>
    </row>
    <row r="28" spans="1:48" ht="45" customHeight="1">
      <c r="B28" s="45">
        <f t="shared" si="15"/>
        <v>45884</v>
      </c>
      <c r="C28" s="46" t="str">
        <f t="shared" si="5"/>
        <v>金</v>
      </c>
      <c r="D28" s="234" t="str">
        <f>IF(OR(WEEKDAY(B28)=1,WEEKDAY(B28)=7),"休日",IF(ISNA(VLOOKUP(B28,'(事務用)2025年度休日一覧(土日除く)'!A:B,2,FALSE)),"","休日"))</f>
        <v/>
      </c>
      <c r="E28" s="125">
        <f>IF(D28="",Q9,"")</f>
        <v>0</v>
      </c>
      <c r="F28" s="68" t="s">
        <v>53</v>
      </c>
      <c r="G28" s="77" t="str">
        <f>IF(D28="",IF(S9="","",S9),"")</f>
        <v/>
      </c>
      <c r="H28" s="125">
        <f>IF(D28="",Q10,"")</f>
        <v>0</v>
      </c>
      <c r="I28" s="71" t="s">
        <v>53</v>
      </c>
      <c r="J28" s="79" t="str">
        <f>IF(D28="",IF(S10="","",S10),"")</f>
        <v/>
      </c>
      <c r="K28" s="198" t="str">
        <f>IF(D28="",IF(W9="","",W9),"")</f>
        <v/>
      </c>
      <c r="L28" s="145"/>
      <c r="M28" s="73"/>
      <c r="N28" s="318"/>
      <c r="O28" s="319" t="s">
        <v>31</v>
      </c>
      <c r="P28" s="319"/>
      <c r="Q28" s="319"/>
      <c r="R28" s="319"/>
      <c r="S28" s="319"/>
      <c r="T28" s="319"/>
      <c r="U28" s="319"/>
      <c r="V28" s="319"/>
      <c r="W28" s="319"/>
      <c r="X28" s="319"/>
      <c r="Y28" s="319"/>
      <c r="Z28" s="52"/>
      <c r="AA28" s="23"/>
      <c r="AB28" s="236"/>
      <c r="AC28" s="18"/>
      <c r="AD28" s="104" t="s">
        <v>80</v>
      </c>
      <c r="AE28" s="190" t="e">
        <f t="shared" si="1"/>
        <v>#VALUE!</v>
      </c>
      <c r="AF28" s="190" t="e">
        <f t="shared" si="2"/>
        <v>#VALUE!</v>
      </c>
      <c r="AG28" s="212" t="e">
        <f t="shared" si="6"/>
        <v>#VALUE!</v>
      </c>
      <c r="AH28" s="212">
        <f t="shared" si="7"/>
        <v>0</v>
      </c>
      <c r="AI28" s="203" t="str">
        <f t="shared" si="8"/>
        <v/>
      </c>
      <c r="AJ28" s="212" t="str">
        <f t="shared" si="9"/>
        <v/>
      </c>
      <c r="AK28" s="218" t="str">
        <f t="shared" si="17"/>
        <v/>
      </c>
      <c r="AM28" s="320"/>
      <c r="AN28" s="321"/>
      <c r="AO28" s="152"/>
      <c r="AP28" s="153"/>
      <c r="AQ28" s="153"/>
      <c r="AR28" s="149"/>
    </row>
    <row r="29" spans="1:48" ht="45" customHeight="1">
      <c r="B29" s="47">
        <f t="shared" si="15"/>
        <v>45885</v>
      </c>
      <c r="C29" s="48" t="str">
        <f t="shared" si="5"/>
        <v>土</v>
      </c>
      <c r="D29" s="235" t="str">
        <f>IF(OR(WEEKDAY(B29)=1,WEEKDAY(B29)=7),"休日",IF(ISNA(VLOOKUP(B29,'(事務用)2025年度休日一覧(土日除く)'!A:B,2,FALSE)),"","休日"))</f>
        <v>休日</v>
      </c>
      <c r="E29" s="125" t="str">
        <f>IF(D29="",Q9,"")</f>
        <v/>
      </c>
      <c r="F29" s="69" t="s">
        <v>53</v>
      </c>
      <c r="G29" s="77" t="str">
        <f>IF(D29="",IF(S9="","",S9),"")</f>
        <v/>
      </c>
      <c r="H29" s="125" t="str">
        <f>IF(D29="",Q10,"")</f>
        <v/>
      </c>
      <c r="I29" s="72" t="s">
        <v>53</v>
      </c>
      <c r="J29" s="76" t="str">
        <f>IF(D29="",IF(S10="","",S10),"")</f>
        <v/>
      </c>
      <c r="K29" s="195" t="str">
        <f>IF(D29="",IF(W9="","",W9),"")</f>
        <v/>
      </c>
      <c r="L29" s="144"/>
      <c r="M29" s="113"/>
      <c r="N29" s="258"/>
      <c r="O29" s="259"/>
      <c r="P29" s="259"/>
      <c r="Q29" s="259"/>
      <c r="R29" s="259"/>
      <c r="S29" s="259"/>
      <c r="T29" s="259"/>
      <c r="U29" s="259"/>
      <c r="V29" s="259"/>
      <c r="W29" s="259"/>
      <c r="X29" s="259"/>
      <c r="Y29" s="259"/>
      <c r="Z29" s="237"/>
      <c r="AA29" s="19"/>
      <c r="AB29" s="23"/>
      <c r="AC29" s="236"/>
      <c r="AD29" s="104" t="s">
        <v>81</v>
      </c>
      <c r="AE29" s="190" t="str">
        <f t="shared" si="1"/>
        <v/>
      </c>
      <c r="AF29" s="190" t="str">
        <f t="shared" si="2"/>
        <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45886</v>
      </c>
      <c r="C30" s="49" t="str">
        <f t="shared" si="5"/>
        <v>日</v>
      </c>
      <c r="D30" s="238" t="str">
        <f>IF(OR(WEEKDAY(B30)=1,WEEKDAY(B30)=7),"休日",IF(ISNA(VLOOKUP(B30,'(事務用)2025年度休日一覧(土日除く)'!A:B,2,FALSE)),"","休日"))</f>
        <v>休日</v>
      </c>
      <c r="E30" s="127" t="str">
        <f>IF(D30="",Q9,"")</f>
        <v/>
      </c>
      <c r="F30" s="70" t="s">
        <v>53</v>
      </c>
      <c r="G30" s="82" t="str">
        <f>IF(D30="",IF(S9="","",S9),"")</f>
        <v/>
      </c>
      <c r="H30" s="133" t="str">
        <f>IF(D30="",Q10,"")</f>
        <v/>
      </c>
      <c r="I30" s="70" t="s">
        <v>53</v>
      </c>
      <c r="J30" s="81" t="str">
        <f>IF(D30="",IF(S10="","",S10),"")</f>
        <v/>
      </c>
      <c r="K30" s="49" t="str">
        <f>IF(D30="",IF(W9="","",W9),"")</f>
        <v/>
      </c>
      <c r="L30" s="146"/>
      <c r="M30" s="73"/>
      <c r="N30" s="43"/>
      <c r="O30" s="251" t="s">
        <v>82</v>
      </c>
      <c r="P30" s="294"/>
      <c r="Q30" s="294"/>
      <c r="R30" s="252"/>
      <c r="S30" s="42">
        <f>COUNT(B14:B30,N14:N27)</f>
        <v>31</v>
      </c>
      <c r="T30" s="283" t="s">
        <v>33</v>
      </c>
      <c r="U30" s="285"/>
      <c r="V30" s="285"/>
      <c r="W30" s="285"/>
      <c r="X30" s="322">
        <f>SUM(AK14:AK30,AT14:AT27)</f>
        <v>0</v>
      </c>
      <c r="Y30" s="323"/>
      <c r="Z30" s="54"/>
      <c r="AA30" s="3"/>
      <c r="AB30" s="239"/>
      <c r="AC30" s="20"/>
      <c r="AD30" s="104" t="s">
        <v>83</v>
      </c>
      <c r="AE30" s="193" t="str">
        <f t="shared" si="1"/>
        <v/>
      </c>
      <c r="AF30" s="193" t="str">
        <f t="shared" si="2"/>
        <v/>
      </c>
      <c r="AG30" s="216" t="e">
        <f t="shared" si="6"/>
        <v>#VALUE!</v>
      </c>
      <c r="AH30" s="216">
        <f t="shared" si="7"/>
        <v>0</v>
      </c>
      <c r="AI30" s="204" t="str">
        <f t="shared" si="8"/>
        <v/>
      </c>
      <c r="AJ30" s="214" t="str">
        <f t="shared" si="9"/>
        <v/>
      </c>
      <c r="AK30" s="219" t="str">
        <f t="shared" si="17"/>
        <v/>
      </c>
      <c r="AL30" s="169"/>
      <c r="AM30" s="324"/>
      <c r="AN30" s="324"/>
    </row>
    <row r="31" spans="1:48" ht="45" customHeight="1">
      <c r="B31" s="7"/>
      <c r="C31" s="7"/>
      <c r="D31" s="7"/>
      <c r="E31" s="85"/>
      <c r="F31" s="85"/>
      <c r="G31" s="85"/>
      <c r="H31" s="85"/>
      <c r="I31" s="7"/>
      <c r="J31" s="85"/>
      <c r="K31" s="85"/>
      <c r="L31" s="85"/>
      <c r="M31" s="85"/>
      <c r="N31" s="7"/>
      <c r="O31" s="7"/>
      <c r="P31" s="44"/>
      <c r="Q31" s="44"/>
      <c r="R31" s="44"/>
      <c r="S31" s="7"/>
      <c r="T31" s="283" t="s">
        <v>34</v>
      </c>
      <c r="U31" s="285"/>
      <c r="V31" s="285"/>
      <c r="W31" s="285"/>
      <c r="X31" s="325" t="str">
        <f>IF(X30-(S30/7)*38.75&lt;0,"0.00",X30-(S30/7)*38.75)</f>
        <v>0.00</v>
      </c>
      <c r="Y31" s="326"/>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242"/>
      <c r="AA32" s="7"/>
      <c r="AB32" s="7"/>
      <c r="AC32" s="7"/>
      <c r="AD32" s="7"/>
      <c r="AE32" s="7"/>
      <c r="AF32" s="7"/>
      <c r="AG32" s="7"/>
      <c r="AH32" s="7"/>
      <c r="AI32" s="7"/>
      <c r="AJ32" s="7"/>
      <c r="AK32" s="7"/>
      <c r="AL32" s="7"/>
      <c r="AM32" s="3"/>
    </row>
    <row r="33" spans="2:39"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7" t="s">
        <v>87</v>
      </c>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60" t="s">
        <v>37</v>
      </c>
      <c r="C36" s="261"/>
      <c r="D36" s="261"/>
      <c r="E36" s="261"/>
      <c r="F36" s="261"/>
      <c r="G36" s="261"/>
      <c r="H36" s="261"/>
      <c r="I36" s="261"/>
      <c r="J36" s="261"/>
      <c r="K36" s="261"/>
      <c r="L36" s="261"/>
      <c r="M36" s="262"/>
      <c r="N36" s="260" t="s">
        <v>88</v>
      </c>
      <c r="O36" s="261"/>
      <c r="P36" s="261"/>
      <c r="Q36" s="261"/>
      <c r="R36" s="261"/>
      <c r="S36" s="261"/>
      <c r="T36" s="261"/>
      <c r="U36" s="261"/>
      <c r="V36" s="261"/>
      <c r="W36" s="261"/>
      <c r="X36" s="261"/>
      <c r="Y36" s="262"/>
      <c r="Z36" s="7"/>
      <c r="AA36" s="26"/>
      <c r="AB36" s="3"/>
      <c r="AC36" s="7"/>
      <c r="AD36" s="7"/>
      <c r="AE36" s="7"/>
      <c r="AF36" s="7"/>
      <c r="AG36" s="7"/>
      <c r="AH36" s="7"/>
      <c r="AI36" s="7"/>
      <c r="AJ36" s="7"/>
      <c r="AK36" s="7"/>
      <c r="AL36" s="7"/>
      <c r="AM36" s="3"/>
    </row>
    <row r="37" spans="2:39" ht="20.25" customHeight="1">
      <c r="B37" s="108" t="s">
        <v>39</v>
      </c>
      <c r="C37" s="263" t="s">
        <v>40</v>
      </c>
      <c r="D37" s="264"/>
      <c r="E37" s="263" t="s">
        <v>12</v>
      </c>
      <c r="F37" s="265"/>
      <c r="G37" s="265"/>
      <c r="H37" s="263" t="s">
        <v>16</v>
      </c>
      <c r="I37" s="265"/>
      <c r="J37" s="264"/>
      <c r="K37" s="263"/>
      <c r="L37" s="265"/>
      <c r="M37" s="293"/>
      <c r="N37" s="108" t="s">
        <v>39</v>
      </c>
      <c r="O37" s="265" t="s">
        <v>40</v>
      </c>
      <c r="P37" s="264"/>
      <c r="Q37" s="263" t="s">
        <v>12</v>
      </c>
      <c r="R37" s="265"/>
      <c r="S37" s="264"/>
      <c r="T37" s="263" t="s">
        <v>16</v>
      </c>
      <c r="U37" s="265"/>
      <c r="V37" s="264"/>
      <c r="W37" s="263"/>
      <c r="X37" s="265"/>
      <c r="Y37" s="293"/>
    </row>
    <row r="38" spans="2:39" ht="39.950000000000003" customHeight="1">
      <c r="B38" s="115"/>
      <c r="C38" s="251"/>
      <c r="D38" s="252"/>
      <c r="E38" s="134"/>
      <c r="F38" s="109" t="s">
        <v>13</v>
      </c>
      <c r="G38" s="111"/>
      <c r="H38" s="134"/>
      <c r="I38" s="109" t="s">
        <v>13</v>
      </c>
      <c r="J38" s="112"/>
      <c r="K38" s="253"/>
      <c r="L38" s="254"/>
      <c r="M38" s="255"/>
      <c r="N38" s="243"/>
      <c r="O38" s="328"/>
      <c r="P38" s="329"/>
      <c r="Q38" s="244"/>
      <c r="R38" s="245" t="s">
        <v>13</v>
      </c>
      <c r="S38" s="246"/>
      <c r="T38" s="244"/>
      <c r="U38" s="245" t="s">
        <v>13</v>
      </c>
      <c r="V38" s="247"/>
      <c r="W38" s="330"/>
      <c r="X38" s="331"/>
      <c r="Y38" s="332"/>
    </row>
    <row r="39" spans="2:39" ht="39.950000000000003" customHeight="1" thickBot="1">
      <c r="B39" s="333" t="s">
        <v>89</v>
      </c>
      <c r="C39" s="334"/>
      <c r="D39" s="334"/>
      <c r="E39" s="334"/>
      <c r="F39" s="334"/>
      <c r="G39" s="334"/>
      <c r="H39" s="334"/>
      <c r="I39" s="334"/>
      <c r="J39" s="334"/>
      <c r="K39" s="334"/>
      <c r="L39" s="334"/>
      <c r="M39" s="335"/>
      <c r="N39" s="333" t="s">
        <v>89</v>
      </c>
      <c r="O39" s="334"/>
      <c r="P39" s="334"/>
      <c r="Q39" s="334"/>
      <c r="R39" s="334"/>
      <c r="S39" s="334"/>
      <c r="T39" s="334"/>
      <c r="U39" s="334"/>
      <c r="V39" s="334"/>
      <c r="W39" s="334"/>
      <c r="X39" s="334"/>
      <c r="Y39" s="335"/>
    </row>
    <row r="40" spans="2:39" ht="39.950000000000003" customHeight="1">
      <c r="B40" s="108" t="s">
        <v>39</v>
      </c>
      <c r="C40" s="263" t="s">
        <v>40</v>
      </c>
      <c r="D40" s="264"/>
      <c r="E40" s="263" t="s">
        <v>12</v>
      </c>
      <c r="F40" s="265"/>
      <c r="G40" s="265"/>
      <c r="H40" s="263" t="s">
        <v>16</v>
      </c>
      <c r="I40" s="265"/>
      <c r="J40" s="264"/>
      <c r="K40" s="263"/>
      <c r="L40" s="265"/>
      <c r="M40" s="293"/>
      <c r="N40" s="108" t="s">
        <v>39</v>
      </c>
      <c r="O40" s="265" t="s">
        <v>40</v>
      </c>
      <c r="P40" s="264"/>
      <c r="Q40" s="263" t="s">
        <v>12</v>
      </c>
      <c r="R40" s="265"/>
      <c r="S40" s="264"/>
      <c r="T40" s="263" t="s">
        <v>16</v>
      </c>
      <c r="U40" s="265"/>
      <c r="V40" s="264"/>
      <c r="W40" s="263"/>
      <c r="X40" s="265"/>
      <c r="Y40" s="293"/>
    </row>
    <row r="41" spans="2:39" ht="39.950000000000003" customHeight="1">
      <c r="B41" s="115"/>
      <c r="C41" s="251"/>
      <c r="D41" s="252"/>
      <c r="E41" s="134"/>
      <c r="F41" s="109" t="s">
        <v>13</v>
      </c>
      <c r="G41" s="111"/>
      <c r="H41" s="134"/>
      <c r="I41" s="109" t="s">
        <v>13</v>
      </c>
      <c r="J41" s="112"/>
      <c r="K41" s="253"/>
      <c r="L41" s="254"/>
      <c r="M41" s="255"/>
      <c r="N41" s="243"/>
      <c r="O41" s="328"/>
      <c r="P41" s="329"/>
      <c r="Q41" s="244"/>
      <c r="R41" s="245" t="s">
        <v>13</v>
      </c>
      <c r="S41" s="246"/>
      <c r="T41" s="244"/>
      <c r="U41" s="245" t="s">
        <v>13</v>
      </c>
      <c r="V41" s="247"/>
      <c r="W41" s="330"/>
      <c r="X41" s="331"/>
      <c r="Y41" s="332"/>
    </row>
    <row r="42" spans="2:39" ht="39.950000000000003" customHeight="1" thickBot="1">
      <c r="B42" s="333" t="s">
        <v>89</v>
      </c>
      <c r="C42" s="336"/>
      <c r="D42" s="336"/>
      <c r="E42" s="336"/>
      <c r="F42" s="336"/>
      <c r="G42" s="336"/>
      <c r="H42" s="336"/>
      <c r="I42" s="336"/>
      <c r="J42" s="336"/>
      <c r="K42" s="336"/>
      <c r="L42" s="336"/>
      <c r="M42" s="337"/>
      <c r="N42" s="333" t="s">
        <v>89</v>
      </c>
      <c r="O42" s="336"/>
      <c r="P42" s="336"/>
      <c r="Q42" s="336"/>
      <c r="R42" s="336"/>
      <c r="S42" s="336"/>
      <c r="T42" s="336"/>
      <c r="U42" s="336"/>
      <c r="V42" s="336"/>
      <c r="W42" s="336"/>
      <c r="X42" s="336"/>
      <c r="Y42" s="337"/>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E30 G14:H30 J14:M30">
    <cfRule type="expression" dxfId="32" priority="1" stopIfTrue="1">
      <formula>$D14="休日"</formula>
    </cfRule>
  </conditionalFormatting>
  <conditionalFormatting sqref="K14:K30">
    <cfRule type="expression" dxfId="31" priority="4" stopIfTrue="1">
      <formula>D14="休日"</formula>
    </cfRule>
  </conditionalFormatting>
  <conditionalFormatting sqref="L14:L30">
    <cfRule type="expression" dxfId="30" priority="28" stopIfTrue="1">
      <formula>D14="休日"</formula>
    </cfRule>
  </conditionalFormatting>
  <conditionalFormatting sqref="M14:M30">
    <cfRule type="expression" dxfId="29" priority="7" stopIfTrue="1">
      <formula>D14="休日"</formula>
    </cfRule>
  </conditionalFormatting>
  <conditionalFormatting sqref="N14:N27 B14:B30">
    <cfRule type="expression" dxfId="28" priority="33" stopIfTrue="1">
      <formula>D14="休日"</formula>
    </cfRule>
  </conditionalFormatting>
  <conditionalFormatting sqref="O14:O27 C14:C30">
    <cfRule type="expression" dxfId="27" priority="32" stopIfTrue="1">
      <formula>D14="休日"</formula>
    </cfRule>
  </conditionalFormatting>
  <conditionalFormatting sqref="P14:P27 D14:D30">
    <cfRule type="expression" dxfId="26" priority="31" stopIfTrue="1">
      <formula>D14="休日"</formula>
    </cfRule>
  </conditionalFormatting>
  <conditionalFormatting sqref="P14:Q27 S14:T27 V14:Y27">
    <cfRule type="expression" dxfId="25" priority="2" stopIfTrue="1">
      <formula>$P14="休日"</formula>
    </cfRule>
  </conditionalFormatting>
  <conditionalFormatting sqref="Q14:Q27 E14:E30">
    <cfRule type="expression" dxfId="24" priority="15" stopIfTrue="1">
      <formula>D14="休日"</formula>
    </cfRule>
    <cfRule type="expression" dxfId="23" priority="22" stopIfTrue="1">
      <formula>E14&lt;=4</formula>
    </cfRule>
    <cfRule type="expression" dxfId="22" priority="25" stopIfTrue="1">
      <formula>E14&gt;=22</formula>
    </cfRule>
  </conditionalFormatting>
  <conditionalFormatting sqref="R14:R27 F14:F30">
    <cfRule type="expression" dxfId="21" priority="9" stopIfTrue="1">
      <formula>D14="休日"</formula>
    </cfRule>
    <cfRule type="expression" dxfId="20" priority="14" stopIfTrue="1">
      <formula>E14=0</formula>
    </cfRule>
    <cfRule type="expression" dxfId="19" priority="21" stopIfTrue="1">
      <formula>E14&lt;=4</formula>
    </cfRule>
    <cfRule type="expression" dxfId="18" priority="30" stopIfTrue="1">
      <formula>E14&gt;=22</formula>
    </cfRule>
  </conditionalFormatting>
  <conditionalFormatting sqref="S14:S27 G14:G30">
    <cfRule type="expression" dxfId="17" priority="3" stopIfTrue="1">
      <formula>D14="休日"</formula>
    </cfRule>
    <cfRule type="expression" dxfId="16" priority="13" stopIfTrue="1">
      <formula>E14=0</formula>
    </cfRule>
    <cfRule type="expression" dxfId="15" priority="20" stopIfTrue="1">
      <formula>E14&lt;=4</formula>
    </cfRule>
    <cfRule type="expression" dxfId="14" priority="24" stopIfTrue="1">
      <formula>E14&gt;=22</formula>
    </cfRule>
  </conditionalFormatting>
  <conditionalFormatting sqref="T14:T27 H14:H30">
    <cfRule type="expression" dxfId="13" priority="19" stopIfTrue="1">
      <formula>H14&lt;=4</formula>
    </cfRule>
    <cfRule type="expression" dxfId="12" priority="26" stopIfTrue="1">
      <formula>H14&gt;=22</formula>
    </cfRule>
    <cfRule type="expression" dxfId="11" priority="16" stopIfTrue="1">
      <formula>D14="休日"</formula>
    </cfRule>
  </conditionalFormatting>
  <conditionalFormatting sqref="U14:U27 I14:I30">
    <cfRule type="expression" dxfId="10" priority="8" stopIfTrue="1">
      <formula>D14="休日"</formula>
    </cfRule>
    <cfRule type="expression" dxfId="9" priority="12" stopIfTrue="1">
      <formula>H14=0</formula>
    </cfRule>
    <cfRule type="expression" dxfId="8" priority="18" stopIfTrue="1">
      <formula>H14&lt;=4</formula>
    </cfRule>
    <cfRule type="expression" dxfId="7" priority="29" stopIfTrue="1">
      <formula>H14&gt;=22</formula>
    </cfRule>
  </conditionalFormatting>
  <conditionalFormatting sqref="V14:V27 J14:J30">
    <cfRule type="expression" dxfId="6" priority="10" stopIfTrue="1">
      <formula>D14="休日"</formula>
    </cfRule>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W9:X9" xr:uid="{00000000-0002-0000-0500-000000000000}">
      <formula1>"0.5,1,1.5,2,2.5,3,3.5,4,4.5,5,5.5,6,6.5,7,7.5,8"</formula1>
    </dataValidation>
    <dataValidation type="list" allowBlank="1" sqref="Q17 Q10" xr:uid="{00000000-0002-0000-0500-000001000000}">
      <formula1>"5,6,7,8,9,10,11,12,13,14,15,16,17,18,19,20,21"</formula1>
    </dataValidation>
    <dataValidation type="list" allowBlank="1" showInputMessage="1" showErrorMessage="1" sqref="E38 E41" xr:uid="{58A10FF1-3FDA-49FF-94A6-BEF4093B3294}">
      <formula1>"22,23,24,1,2,3,4"</formula1>
    </dataValidation>
    <dataValidation type="list" allowBlank="1" showInputMessage="1" showErrorMessage="1" sqref="Q38 T38 T41 Q41" xr:uid="{AEC086C8-6DC7-4CBA-A16F-E3EACB91527C}">
      <formula1>"1,2,3,4,5,6,7,8,9,10,11,12,13,14,15,16,17,18,19,20,21,22,23,24"</formula1>
    </dataValidation>
    <dataValidation type="list" allowBlank="1" showInputMessage="1" showErrorMessage="1" sqref="L14:L30 X14:X27" xr:uid="{00000000-0002-0000-0500-000004000000}">
      <formula1>"○"</formula1>
    </dataValidation>
    <dataValidation type="list" allowBlank="1" showInputMessage="1" showErrorMessage="1" sqref="O38:P38 O41:P41 C38:D38 C41:D41" xr:uid="{84DBE5E5-9383-45DF-945E-D41B87E81FC0}">
      <formula1>"日,月,火,水,木,金,土"</formula1>
    </dataValidation>
    <dataValidation type="list" allowBlank="1" showInputMessage="1" showErrorMessage="1" sqref="N38 N41 B38 B41" xr:uid="{F4709AC2-4D7D-4D95-B45F-38FBD142525E}">
      <formula1>"1,2,3,4,5,6,7,8,9,10,11,12,13,14,15,16,17,18,19,20,21,22,23,24,25,26,27,28,29,30,31"</formula1>
    </dataValidation>
    <dataValidation type="list" allowBlank="1" showInputMessage="1" showErrorMessage="1" sqref="S9:S10 S38 V38 V41 S41 G38 J38 J41 G41" xr:uid="{00000000-0002-0000-0500-000007000000}">
      <formula1>"00,01,02,03,04,05,06,07,08,09,10,11,12,13,14,15,16,17,18,19,20,21,22,23,24,25,26,27,28,29,30,31,32,33,34,35,36,37,38,39,40,41,42,43,44,45,46,47,48,49,50,51,52,53,54,55,56,57,58,59"</formula1>
    </dataValidation>
    <dataValidation type="list" allowBlank="1" showInputMessage="1" sqref="Q9 E14:E30 Q14:Q16 Q18:Q27" xr:uid="{00000000-0002-0000-0500-000008000000}">
      <formula1>"5,6,7,8,9,10,11,12,13,14,15,16,17,18,19,20,21"</formula1>
    </dataValidation>
    <dataValidation type="list" allowBlank="1" showInputMessage="1" sqref="G14:G30 S14:S27 J14:J30 V14:V27" xr:uid="{00000000-0002-0000-05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500-00000A000000}">
      <formula1>"1日,半日"</formula1>
    </dataValidation>
    <dataValidation type="list" allowBlank="1" showInputMessage="1" sqref="K14" xr:uid="{00000000-0002-0000-0500-00000B000000}">
      <formula1>"0.5,1,1.5,2,2.5,3,3.5,4,4.5,5,6,6.5,7,7.5,8"</formula1>
    </dataValidation>
    <dataValidation type="list" allowBlank="1" showInputMessage="1" showErrorMessage="1" sqref="K15:K30 W14:W27" xr:uid="{00000000-0002-0000-0500-00000D000000}">
      <formula1>"0.5,1,1.5,2,2.5,3,3.5,4,4.5,5,5.5,6,6.5,7,7.5,8"</formula1>
    </dataValidation>
    <dataValidation type="list" allowBlank="1" showInputMessage="1" showErrorMessage="1" sqref="H38 H41" xr:uid="{841BB1DF-ECA3-46A1-B527-2C7E3862D127}">
      <formula1>"22,23,24,1,2,3,4,5"</formula1>
    </dataValidation>
    <dataValidation type="list" allowBlank="1" showInputMessage="1" sqref="H14:H30 T14:T27" xr:uid="{00000000-0002-0000-05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85</v>
      </c>
      <c r="C1" s="240"/>
      <c r="D1" s="241"/>
    </row>
    <row r="2" spans="1:5">
      <c r="A2" s="1">
        <v>45780</v>
      </c>
      <c r="B2" s="2" t="s">
        <v>85</v>
      </c>
      <c r="C2" s="240"/>
      <c r="D2" s="241"/>
    </row>
    <row r="3" spans="1:5">
      <c r="A3" s="1">
        <v>45781</v>
      </c>
      <c r="B3" s="2" t="s">
        <v>86</v>
      </c>
      <c r="C3" s="240"/>
      <c r="D3" s="241"/>
    </row>
    <row r="4" spans="1:5">
      <c r="A4" s="1">
        <v>45782</v>
      </c>
      <c r="B4" s="2" t="s">
        <v>86</v>
      </c>
      <c r="C4" s="240"/>
      <c r="D4" s="241"/>
    </row>
    <row r="5" spans="1:5">
      <c r="A5" s="1">
        <v>45783</v>
      </c>
      <c r="B5" s="2" t="s">
        <v>86</v>
      </c>
      <c r="C5" s="240"/>
      <c r="D5" s="241"/>
    </row>
    <row r="6" spans="1:5">
      <c r="A6" s="1">
        <v>45859</v>
      </c>
      <c r="B6" s="2" t="s">
        <v>85</v>
      </c>
      <c r="C6" s="240"/>
      <c r="D6" s="241"/>
    </row>
    <row r="7" spans="1:5">
      <c r="A7" s="1">
        <v>45880</v>
      </c>
      <c r="B7" s="2" t="s">
        <v>86</v>
      </c>
      <c r="C7" s="240"/>
      <c r="D7" s="241"/>
    </row>
    <row r="8" spans="1:5">
      <c r="A8" s="1">
        <v>45915</v>
      </c>
      <c r="B8" s="2" t="s">
        <v>86</v>
      </c>
      <c r="C8" s="240"/>
      <c r="D8" s="241"/>
    </row>
    <row r="9" spans="1:5">
      <c r="A9" s="1">
        <v>45923</v>
      </c>
      <c r="B9" s="2" t="s">
        <v>85</v>
      </c>
      <c r="C9" s="240"/>
      <c r="D9" s="241"/>
    </row>
    <row r="10" spans="1:5">
      <c r="A10" s="1">
        <v>45943</v>
      </c>
      <c r="B10" s="2" t="s">
        <v>85</v>
      </c>
      <c r="C10" s="240"/>
      <c r="D10" s="241"/>
    </row>
    <row r="11" spans="1:5">
      <c r="A11" s="1">
        <v>45964</v>
      </c>
      <c r="B11" s="2" t="s">
        <v>85</v>
      </c>
      <c r="C11" s="240"/>
      <c r="D11" s="241"/>
    </row>
    <row r="12" spans="1:5">
      <c r="A12" s="1">
        <v>45984</v>
      </c>
      <c r="B12" s="2" t="s">
        <v>86</v>
      </c>
      <c r="C12" s="240"/>
      <c r="D12" s="241"/>
    </row>
    <row r="13" spans="1:5">
      <c r="A13" s="1">
        <v>45985</v>
      </c>
      <c r="B13" s="2" t="s">
        <v>86</v>
      </c>
      <c r="C13" s="240"/>
      <c r="D13" s="241"/>
    </row>
    <row r="14" spans="1:5">
      <c r="A14" s="1">
        <v>46020</v>
      </c>
      <c r="B14" s="2" t="s">
        <v>86</v>
      </c>
      <c r="C14" s="240"/>
      <c r="D14" s="241"/>
    </row>
    <row r="15" spans="1:5">
      <c r="A15" s="1">
        <v>46021</v>
      </c>
      <c r="B15" s="2" t="s">
        <v>86</v>
      </c>
      <c r="C15" s="240"/>
      <c r="D15" s="241"/>
      <c r="E15" s="230"/>
    </row>
    <row r="16" spans="1:5">
      <c r="A16" s="1">
        <v>46022</v>
      </c>
      <c r="B16" s="2" t="s">
        <v>86</v>
      </c>
      <c r="C16" s="240"/>
      <c r="D16" s="241"/>
      <c r="E16" s="230"/>
    </row>
    <row r="17" spans="1:5">
      <c r="A17" s="1">
        <v>46023</v>
      </c>
      <c r="B17" s="2" t="s">
        <v>85</v>
      </c>
      <c r="C17" s="240"/>
      <c r="D17" s="241"/>
      <c r="E17" s="230"/>
    </row>
    <row r="18" spans="1:5">
      <c r="A18" s="1">
        <v>46024</v>
      </c>
      <c r="B18" s="2" t="s">
        <v>86</v>
      </c>
      <c r="D18" s="241"/>
      <c r="E18" s="230"/>
    </row>
    <row r="19" spans="1:5">
      <c r="A19" s="1">
        <v>46025</v>
      </c>
      <c r="B19" s="2" t="s">
        <v>86</v>
      </c>
      <c r="D19" s="241"/>
      <c r="E19" s="230"/>
    </row>
    <row r="20" spans="1:5">
      <c r="A20" s="1">
        <v>46034</v>
      </c>
      <c r="B20" s="2" t="s">
        <v>85</v>
      </c>
      <c r="D20" s="241"/>
      <c r="E20" s="230"/>
    </row>
    <row r="21" spans="1:5">
      <c r="A21" s="1">
        <v>46064</v>
      </c>
      <c r="B21" s="2" t="s">
        <v>86</v>
      </c>
      <c r="C21" s="240"/>
      <c r="D21" s="241"/>
      <c r="E21" s="230"/>
    </row>
    <row r="22" spans="1:5">
      <c r="A22" s="173">
        <v>46076</v>
      </c>
      <c r="B22" s="2" t="s">
        <v>86</v>
      </c>
      <c r="D22" s="241"/>
      <c r="E22" s="230"/>
    </row>
    <row r="23" spans="1:5">
      <c r="A23" s="173">
        <v>46101</v>
      </c>
      <c r="B23" s="2" t="s">
        <v>86</v>
      </c>
      <c r="E23" s="230"/>
    </row>
    <row r="24" spans="1:5">
      <c r="A24" s="173"/>
      <c r="B24" s="2"/>
      <c r="C24" s="240"/>
      <c r="E24" s="230"/>
    </row>
    <row r="25" spans="1:5">
      <c r="A25" s="173"/>
      <c r="B25" s="2"/>
      <c r="C25" s="240"/>
      <c r="E25" s="230"/>
    </row>
    <row r="26" spans="1:5">
      <c r="A26" s="173"/>
      <c r="B26" s="2"/>
      <c r="C26" s="240"/>
    </row>
    <row r="27" spans="1:5">
      <c r="A27" s="173"/>
      <c r="B27" s="2"/>
      <c r="C27" s="240"/>
    </row>
    <row r="28" spans="1:5">
      <c r="A28" s="173"/>
      <c r="B28" s="2"/>
    </row>
    <row r="29" spans="1:5">
      <c r="A29" s="173"/>
    </row>
    <row r="30" spans="1:5">
      <c r="A30" s="173"/>
    </row>
    <row r="31" spans="1:5">
      <c r="A31" s="173"/>
    </row>
    <row r="32" spans="1:5">
      <c r="A32" s="172"/>
    </row>
    <row r="33" spans="1:1">
      <c r="A33" s="172"/>
    </row>
    <row r="34" spans="1:1">
      <c r="A34"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3E2905-E52D-42D4-8085-76958A055E7B}">
  <ds:schemaRefs>
    <ds:schemaRef ds:uri="http://schemas.microsoft.com/sharepoint/v3/contenttype/forms"/>
  </ds:schemaRefs>
</ds:datastoreItem>
</file>

<file path=customXml/itemProps2.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2025.8</vt:lpstr>
      <vt:lpstr>(事務用)2025年度休日一覧(土日除く)</vt:lpstr>
      <vt:lpstr>'2025.8'!Print_Area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2025-04-22T04:37:14Z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