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filterPrivacy="1" showInkAnnotation="0"/>
  <xr:revisionPtr revIDLastSave="0" documentId="14_{4A9D85C6-9CC7-4E00-B48A-C0A152713A0D}" xr6:coauthVersionLast="47" xr6:coauthVersionMax="47" xr10:uidLastSave="{00000000-0000-0000-0000-000000000000}"/>
  <bookViews>
    <workbookView xWindow="780" yWindow="780" windowWidth="25230" windowHeight="15135" activeTab="1" xr2:uid="{00000000-000D-0000-FFFF-FFFF00000000}"/>
  </bookViews>
  <sheets>
    <sheet name="Example" sheetId="55" r:id="rId1"/>
    <sheet name="2026.2" sheetId="66" r:id="rId2"/>
    <sheet name="(事務用)2025年度休日一覧(土日除く)" sheetId="6" state="hidden" r:id="rId3"/>
  </sheets>
  <definedNames>
    <definedName name="_xlnm.Print_Area" localSheetId="1">'2026.2'!$A$1:$Z$43</definedName>
    <definedName name="_xlnm.Print_Area" localSheetId="0">Example!$A$1:$Z$43</definedName>
    <definedName name="ThisMonth">#REF!</definedName>
    <definedName name="This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I30" i="66" l="1"/>
  <c r="AI29" i="66"/>
  <c r="AI28" i="66"/>
  <c r="AI27" i="66"/>
  <c r="AI26" i="66"/>
  <c r="AR25" i="66"/>
  <c r="AI25" i="66"/>
  <c r="AR24" i="66"/>
  <c r="AI24" i="66"/>
  <c r="AR23" i="66"/>
  <c r="AI23" i="66"/>
  <c r="AR22" i="66"/>
  <c r="AI22" i="66"/>
  <c r="AR21" i="66"/>
  <c r="AI21" i="66"/>
  <c r="AR20" i="66"/>
  <c r="AI20" i="66"/>
  <c r="AR19" i="66"/>
  <c r="AI19" i="66"/>
  <c r="AR18" i="66"/>
  <c r="AI18" i="66"/>
  <c r="AR17" i="66"/>
  <c r="AI17" i="66"/>
  <c r="AR16" i="66"/>
  <c r="AI16" i="66"/>
  <c r="AR15" i="66"/>
  <c r="AI15" i="66"/>
  <c r="AR14" i="66"/>
  <c r="AI14" i="66"/>
  <c r="B14" i="66"/>
  <c r="C14" i="66" s="1"/>
  <c r="B14" i="55"/>
  <c r="B15" i="55"/>
  <c r="D14" i="66"/>
  <c r="E14" i="66" s="1"/>
  <c r="B15" i="66"/>
  <c r="D15" i="66" s="1"/>
  <c r="K15" i="66" s="1"/>
  <c r="AH15" i="66" s="1"/>
  <c r="C15" i="55" l="1"/>
  <c r="D15" i="55"/>
  <c r="C14" i="55"/>
  <c r="D14" i="55"/>
  <c r="K14" i="66"/>
  <c r="AH14" i="66" s="1"/>
  <c r="G14" i="66"/>
  <c r="AE14" i="66" s="1"/>
  <c r="H14" i="66"/>
  <c r="H15" i="66"/>
  <c r="G15" i="66"/>
  <c r="E15" i="66"/>
  <c r="J15" i="66"/>
  <c r="C15" i="66"/>
  <c r="B16" i="66"/>
  <c r="J14" i="66"/>
  <c r="AF14" i="66" s="1"/>
  <c r="B16" i="55"/>
  <c r="AG14" i="66" l="1"/>
  <c r="AJ14" i="66" s="1"/>
  <c r="AK14" i="66" s="1"/>
  <c r="AE15" i="66"/>
  <c r="B17" i="55"/>
  <c r="C16" i="55"/>
  <c r="D16" i="55"/>
  <c r="C16" i="66"/>
  <c r="D16" i="66"/>
  <c r="B17" i="66"/>
  <c r="AF15" i="66"/>
  <c r="AG15" i="66" l="1"/>
  <c r="AJ15" i="66" s="1"/>
  <c r="AK15" i="66" s="1"/>
  <c r="J16" i="66"/>
  <c r="E16" i="66"/>
  <c r="H16" i="66"/>
  <c r="K16" i="66"/>
  <c r="AH16" i="66" s="1"/>
  <c r="G16" i="66"/>
  <c r="C17" i="66"/>
  <c r="B18" i="66"/>
  <c r="D17" i="66"/>
  <c r="C17" i="55"/>
  <c r="D17" i="55"/>
  <c r="B18" i="55"/>
  <c r="AF16" i="66" l="1"/>
  <c r="B19" i="55"/>
  <c r="C18" i="55"/>
  <c r="D18" i="55"/>
  <c r="H17" i="66"/>
  <c r="G17" i="66"/>
  <c r="J17" i="66"/>
  <c r="E17" i="66"/>
  <c r="K17" i="66"/>
  <c r="AH17" i="66" s="1"/>
  <c r="C18" i="66"/>
  <c r="D18" i="66"/>
  <c r="B19" i="66"/>
  <c r="AE16" i="66"/>
  <c r="AG16" i="66" s="1"/>
  <c r="AJ16" i="66" s="1"/>
  <c r="AK16" i="66" s="1"/>
  <c r="C19" i="55" l="1"/>
  <c r="D19" i="55"/>
  <c r="B20" i="55"/>
  <c r="J18" i="66"/>
  <c r="K18" i="66"/>
  <c r="AH18" i="66" s="1"/>
  <c r="H18" i="66"/>
  <c r="AF18" i="66" s="1"/>
  <c r="E18" i="66"/>
  <c r="G18" i="66"/>
  <c r="AE17" i="66"/>
  <c r="B20" i="66"/>
  <c r="D19" i="66"/>
  <c r="C19" i="66"/>
  <c r="AF17" i="66"/>
  <c r="AG17" i="66" s="1"/>
  <c r="AJ17" i="66" s="1"/>
  <c r="AK17" i="66" s="1"/>
  <c r="AE18" i="66" l="1"/>
  <c r="AG18" i="66" s="1"/>
  <c r="AJ18" i="66" s="1"/>
  <c r="AK18" i="66" s="1"/>
  <c r="D20" i="66"/>
  <c r="C20" i="66"/>
  <c r="B21" i="66"/>
  <c r="B21" i="55"/>
  <c r="C20" i="55"/>
  <c r="D20" i="55"/>
  <c r="J19" i="66"/>
  <c r="E19" i="66"/>
  <c r="G19" i="66"/>
  <c r="H19" i="66"/>
  <c r="K19" i="66"/>
  <c r="AH19" i="66" s="1"/>
  <c r="AF19" i="66" l="1"/>
  <c r="AE19" i="66"/>
  <c r="C21" i="55"/>
  <c r="D21" i="55"/>
  <c r="B22" i="55"/>
  <c r="B22" i="66"/>
  <c r="D21" i="66"/>
  <c r="C21" i="66"/>
  <c r="H20" i="66"/>
  <c r="E20" i="66"/>
  <c r="K20" i="66"/>
  <c r="AH20" i="66" s="1"/>
  <c r="G20" i="66"/>
  <c r="J20" i="66"/>
  <c r="AG19" i="66" l="1"/>
  <c r="AJ19" i="66" s="1"/>
  <c r="AK19" i="66" s="1"/>
  <c r="AF20" i="66"/>
  <c r="AE20" i="66"/>
  <c r="AG20" i="66"/>
  <c r="AJ20" i="66" s="1"/>
  <c r="AK20" i="66" s="1"/>
  <c r="E21" i="66"/>
  <c r="K21" i="66"/>
  <c r="AH21" i="66" s="1"/>
  <c r="H21" i="66"/>
  <c r="G21" i="66"/>
  <c r="J21" i="66"/>
  <c r="B23" i="55"/>
  <c r="C22" i="55"/>
  <c r="D22" i="55"/>
  <c r="C22" i="66"/>
  <c r="B23" i="66"/>
  <c r="D22" i="66"/>
  <c r="D23" i="66" l="1"/>
  <c r="B24" i="66"/>
  <c r="C23" i="66"/>
  <c r="K22" i="66"/>
  <c r="AH22" i="66" s="1"/>
  <c r="E22" i="66"/>
  <c r="H22" i="66"/>
  <c r="G22" i="66"/>
  <c r="J22" i="66"/>
  <c r="C23" i="55"/>
  <c r="D23" i="55"/>
  <c r="B24" i="55"/>
  <c r="AF21" i="66"/>
  <c r="AE21" i="66"/>
  <c r="AE22" i="66" l="1"/>
  <c r="D24" i="66"/>
  <c r="C24" i="66"/>
  <c r="B25" i="66"/>
  <c r="B25" i="55"/>
  <c r="C24" i="55"/>
  <c r="D24" i="55"/>
  <c r="AG21" i="66"/>
  <c r="AJ21" i="66" s="1"/>
  <c r="AK21" i="66" s="1"/>
  <c r="AF22" i="66"/>
  <c r="G23" i="66"/>
  <c r="H23" i="66"/>
  <c r="E23" i="66"/>
  <c r="AE23" i="66" s="1"/>
  <c r="K23" i="66"/>
  <c r="AH23" i="66" s="1"/>
  <c r="J23" i="66"/>
  <c r="AG22" i="66" l="1"/>
  <c r="AJ22" i="66" s="1"/>
  <c r="AK22" i="66" s="1"/>
  <c r="AF23" i="66"/>
  <c r="AG23" i="66" s="1"/>
  <c r="AJ23" i="66"/>
  <c r="AK23" i="66" s="1"/>
  <c r="C25" i="55"/>
  <c r="D25" i="55"/>
  <c r="B26" i="55"/>
  <c r="C25" i="66"/>
  <c r="D25" i="66"/>
  <c r="B26" i="66"/>
  <c r="H24" i="66"/>
  <c r="J24" i="66"/>
  <c r="E24" i="66"/>
  <c r="K24" i="66"/>
  <c r="AH24" i="66" s="1"/>
  <c r="G24" i="66"/>
  <c r="AE24" i="66" l="1"/>
  <c r="AF24" i="66"/>
  <c r="E25" i="66"/>
  <c r="H25" i="66"/>
  <c r="K25" i="66"/>
  <c r="AH25" i="66" s="1"/>
  <c r="J25" i="66"/>
  <c r="G25" i="66"/>
  <c r="C26" i="66"/>
  <c r="D26" i="66"/>
  <c r="B27" i="66"/>
  <c r="B27" i="55"/>
  <c r="C26" i="55"/>
  <c r="D26" i="55"/>
  <c r="AG24" i="66" l="1"/>
  <c r="AJ24" i="66" s="1"/>
  <c r="AK24" i="66" s="1"/>
  <c r="AF25" i="66"/>
  <c r="C27" i="55"/>
  <c r="D27" i="55"/>
  <c r="B28" i="55"/>
  <c r="E26" i="66"/>
  <c r="J26" i="66"/>
  <c r="K26" i="66"/>
  <c r="AH26" i="66" s="1"/>
  <c r="G26" i="66"/>
  <c r="H26" i="66"/>
  <c r="D27" i="66"/>
  <c r="C27" i="66"/>
  <c r="B28" i="66"/>
  <c r="AE25" i="66"/>
  <c r="AF26" i="66" l="1"/>
  <c r="AE26" i="66"/>
  <c r="AG26" i="66" s="1"/>
  <c r="AJ26" i="66" s="1"/>
  <c r="AK26" i="66" s="1"/>
  <c r="D28" i="66"/>
  <c r="C28" i="66"/>
  <c r="B29" i="66"/>
  <c r="K27" i="66"/>
  <c r="AH27" i="66" s="1"/>
  <c r="G27" i="66"/>
  <c r="J27" i="66"/>
  <c r="E27" i="66"/>
  <c r="AE27" i="66" s="1"/>
  <c r="H27" i="66"/>
  <c r="AF27" i="66" s="1"/>
  <c r="B29" i="55"/>
  <c r="C28" i="55"/>
  <c r="D28" i="55"/>
  <c r="AG25" i="66"/>
  <c r="AJ25" i="66" s="1"/>
  <c r="AK25" i="66" s="1"/>
  <c r="C29" i="55" l="1"/>
  <c r="D29" i="55"/>
  <c r="B30" i="55"/>
  <c r="AG27" i="66"/>
  <c r="AJ27" i="66" s="1"/>
  <c r="AK27" i="66" s="1"/>
  <c r="B30" i="66"/>
  <c r="C29" i="66"/>
  <c r="D29" i="66"/>
  <c r="E28" i="66"/>
  <c r="H28" i="66"/>
  <c r="K28" i="66"/>
  <c r="AH28" i="66" s="1"/>
  <c r="J28" i="66"/>
  <c r="G28" i="66"/>
  <c r="AF28" i="66" l="1"/>
  <c r="C30" i="55"/>
  <c r="D30" i="55"/>
  <c r="H29" i="66"/>
  <c r="E29" i="66"/>
  <c r="K29" i="66"/>
  <c r="AH29" i="66" s="1"/>
  <c r="G29" i="66"/>
  <c r="J29" i="66"/>
  <c r="D30" i="66"/>
  <c r="C30" i="66"/>
  <c r="N14" i="66"/>
  <c r="AE28" i="66"/>
  <c r="AF29" i="66" l="1"/>
  <c r="AG28" i="66"/>
  <c r="AJ28" i="66" s="1"/>
  <c r="AK28" i="66" s="1"/>
  <c r="N15" i="66"/>
  <c r="P14" i="66"/>
  <c r="O14" i="66"/>
  <c r="E30" i="66"/>
  <c r="J30" i="66"/>
  <c r="K30" i="66"/>
  <c r="AH30" i="66" s="1"/>
  <c r="G30" i="66"/>
  <c r="H30" i="66"/>
  <c r="AE29" i="66"/>
  <c r="AF30" i="66" l="1"/>
  <c r="AE30" i="66"/>
  <c r="AG29" i="66"/>
  <c r="AJ29" i="66" s="1"/>
  <c r="AK29" i="66" s="1"/>
  <c r="S14" i="66"/>
  <c r="V14" i="66"/>
  <c r="Q14" i="66"/>
  <c r="AN14" i="66" s="1"/>
  <c r="W14" i="66"/>
  <c r="AQ14" i="66" s="1"/>
  <c r="T14" i="66"/>
  <c r="O15" i="66"/>
  <c r="N16" i="66"/>
  <c r="P15" i="66"/>
  <c r="AO14" i="66" l="1"/>
  <c r="AP14" i="66" s="1"/>
  <c r="AS14" i="66" s="1"/>
  <c r="AT14" i="66" s="1"/>
  <c r="AG30" i="66"/>
  <c r="AJ30" i="66" s="1"/>
  <c r="AK30" i="66" s="1"/>
  <c r="W15" i="66"/>
  <c r="AQ15" i="66" s="1"/>
  <c r="T15" i="66"/>
  <c r="S15" i="66"/>
  <c r="Q15" i="66"/>
  <c r="V15" i="66"/>
  <c r="O16" i="66"/>
  <c r="N17" i="66"/>
  <c r="P16" i="66"/>
  <c r="O17" i="66" l="1"/>
  <c r="P17" i="66"/>
  <c r="N18" i="66"/>
  <c r="S16" i="66"/>
  <c r="Q16" i="66"/>
  <c r="V16" i="66"/>
  <c r="W16" i="66"/>
  <c r="AQ16" i="66" s="1"/>
  <c r="T16" i="66"/>
  <c r="AO16" i="66" s="1"/>
  <c r="AN15" i="66"/>
  <c r="AO15" i="66"/>
  <c r="AN16" i="66" l="1"/>
  <c r="AP15" i="66"/>
  <c r="AS15" i="66" s="1"/>
  <c r="AT15" i="66" s="1"/>
  <c r="AP16" i="66"/>
  <c r="AS16" i="66" s="1"/>
  <c r="AT16" i="66" s="1"/>
  <c r="N19" i="66"/>
  <c r="P18" i="66"/>
  <c r="O18" i="66"/>
  <c r="T17" i="66"/>
  <c r="S17" i="66"/>
  <c r="Q17" i="66"/>
  <c r="W17" i="66"/>
  <c r="AQ17" i="66" s="1"/>
  <c r="V17" i="66"/>
  <c r="T18" i="66" l="1"/>
  <c r="W18" i="66"/>
  <c r="Q18" i="66"/>
  <c r="AN17" i="66"/>
  <c r="AO17" i="66"/>
  <c r="AP17" i="66" s="1"/>
  <c r="AS17" i="66" s="1"/>
  <c r="AT17" i="66" s="1"/>
  <c r="S18" i="66"/>
  <c r="AQ18" i="66"/>
  <c r="V18" i="66"/>
  <c r="O19" i="66"/>
  <c r="P19" i="66"/>
  <c r="N20" i="66"/>
  <c r="W19" i="66" l="1"/>
  <c r="Q19" i="66"/>
  <c r="AO18" i="66"/>
  <c r="N21" i="66"/>
  <c r="O20" i="66"/>
  <c r="P20" i="66"/>
  <c r="AN18" i="66"/>
  <c r="V19" i="66"/>
  <c r="T19" i="66"/>
  <c r="S19" i="66"/>
  <c r="AQ19" i="66"/>
  <c r="AP18" i="66" l="1"/>
  <c r="AS18" i="66" s="1"/>
  <c r="AT18" i="66" s="1"/>
  <c r="AN19" i="66"/>
  <c r="AO19" i="66"/>
  <c r="W20" i="66"/>
  <c r="AQ20" i="66" s="1"/>
  <c r="T20" i="66"/>
  <c r="Q20" i="66"/>
  <c r="V20" i="66"/>
  <c r="S20" i="66"/>
  <c r="N22" i="66"/>
  <c r="P21" i="66"/>
  <c r="O21" i="66"/>
  <c r="AP19" i="66" l="1"/>
  <c r="AS19" i="66" s="1"/>
  <c r="AT19" i="66" s="1"/>
  <c r="P22" i="66"/>
  <c r="O22" i="66"/>
  <c r="N23" i="66"/>
  <c r="AO20" i="66"/>
  <c r="T21" i="66"/>
  <c r="S21" i="66"/>
  <c r="W21" i="66"/>
  <c r="AQ21" i="66" s="1"/>
  <c r="Q21" i="66"/>
  <c r="AN21" i="66" s="1"/>
  <c r="V21" i="66"/>
  <c r="AN20" i="66"/>
  <c r="AP20" i="66" l="1"/>
  <c r="AS20" i="66" s="1"/>
  <c r="AT20" i="66" s="1"/>
  <c r="P23" i="66"/>
  <c r="O23" i="66"/>
  <c r="N24" i="66"/>
  <c r="Q22" i="66"/>
  <c r="V22" i="66"/>
  <c r="W22" i="66"/>
  <c r="AQ22" i="66" s="1"/>
  <c r="T22" i="66"/>
  <c r="AO22" i="66" s="1"/>
  <c r="S22" i="66"/>
  <c r="AO21" i="66"/>
  <c r="AP21" i="66" s="1"/>
  <c r="AS21" i="66" s="1"/>
  <c r="AT21" i="66" s="1"/>
  <c r="AN22" i="66" l="1"/>
  <c r="AP22" i="66"/>
  <c r="AS22" i="66" s="1"/>
  <c r="AT22" i="66" s="1"/>
  <c r="P24" i="66"/>
  <c r="O24" i="66"/>
  <c r="S30" i="66"/>
  <c r="V23" i="66"/>
  <c r="W23" i="66"/>
  <c r="AQ23" i="66" s="1"/>
  <c r="T23" i="66"/>
  <c r="Q23" i="66"/>
  <c r="S23" i="66"/>
  <c r="AO23" i="66" l="1"/>
  <c r="AN23" i="66"/>
  <c r="AP23" i="66"/>
  <c r="AS23" i="66" s="1"/>
  <c r="AT23" i="66" s="1"/>
  <c r="Q24" i="66"/>
  <c r="V24" i="66"/>
  <c r="S24" i="66"/>
  <c r="W24" i="66"/>
  <c r="AQ24" i="66" s="1"/>
  <c r="T24" i="66"/>
  <c r="AO24" i="66" l="1"/>
  <c r="AN24" i="66"/>
  <c r="AP24" i="66" l="1"/>
  <c r="AS24" i="66" s="1"/>
  <c r="AT24" i="66" l="1"/>
  <c r="X30" i="66" s="1"/>
  <c r="X31" i="66" s="1"/>
</calcChain>
</file>

<file path=xl/sharedStrings.xml><?xml version="1.0" encoding="utf-8"?>
<sst xmlns="http://schemas.openxmlformats.org/spreadsheetml/2006/main" count="292" uniqueCount="87">
  <si>
    <t>日付</t>
    <rPh sb="0" eb="2">
      <t>ヒヅケ</t>
    </rPh>
    <phoneticPr fontId="1"/>
  </si>
  <si>
    <t>時間数</t>
    <rPh sb="0" eb="3">
      <t>ジカンスウ</t>
    </rPh>
    <phoneticPr fontId="1"/>
  </si>
  <si>
    <t>休日</t>
    <rPh sb="0" eb="2">
      <t>キュウジツ</t>
    </rPh>
    <phoneticPr fontId="5"/>
  </si>
  <si>
    <t>:</t>
    <phoneticPr fontId="1"/>
  </si>
  <si>
    <t>開始</t>
    <rPh sb="0" eb="2">
      <t>カイシ</t>
    </rPh>
    <phoneticPr fontId="1"/>
  </si>
  <si>
    <t>終了</t>
    <rPh sb="0" eb="2">
      <t>シュウリョウ</t>
    </rPh>
    <phoneticPr fontId="1"/>
  </si>
  <si>
    <t>４日</t>
    <rPh sb="1" eb="2">
      <t>ニチ</t>
    </rPh>
    <phoneticPr fontId="1"/>
  </si>
  <si>
    <t>１日</t>
    <rPh sb="1" eb="2">
      <t>ニチ</t>
    </rPh>
    <phoneticPr fontId="1"/>
  </si>
  <si>
    <t>２日</t>
    <rPh sb="1" eb="2">
      <t>ニチ</t>
    </rPh>
    <phoneticPr fontId="1"/>
  </si>
  <si>
    <t>３日</t>
    <rPh sb="1" eb="2">
      <t>ニチ</t>
    </rPh>
    <phoneticPr fontId="1"/>
  </si>
  <si>
    <t>５日</t>
    <rPh sb="1" eb="2">
      <t>ニチ</t>
    </rPh>
    <phoneticPr fontId="1"/>
  </si>
  <si>
    <t>６日</t>
    <rPh sb="1" eb="2">
      <t>ニチ</t>
    </rPh>
    <phoneticPr fontId="1"/>
  </si>
  <si>
    <t>７日</t>
    <rPh sb="1" eb="2">
      <t>ニチ</t>
    </rPh>
    <phoneticPr fontId="1"/>
  </si>
  <si>
    <t>８日</t>
    <rPh sb="1" eb="2">
      <t>ニチ</t>
    </rPh>
    <phoneticPr fontId="1"/>
  </si>
  <si>
    <t>９日</t>
    <rPh sb="1" eb="2">
      <t>ニチ</t>
    </rPh>
    <phoneticPr fontId="1"/>
  </si>
  <si>
    <t>１０日</t>
    <rPh sb="2" eb="3">
      <t>ニチ</t>
    </rPh>
    <phoneticPr fontId="1"/>
  </si>
  <si>
    <t>１２日</t>
    <rPh sb="2" eb="3">
      <t>ニチ</t>
    </rPh>
    <phoneticPr fontId="1"/>
  </si>
  <si>
    <t>１３日</t>
    <rPh sb="2" eb="3">
      <t>ニチ</t>
    </rPh>
    <phoneticPr fontId="1"/>
  </si>
  <si>
    <t>１４日</t>
    <rPh sb="2" eb="3">
      <t>ニチ</t>
    </rPh>
    <phoneticPr fontId="1"/>
  </si>
  <si>
    <t>１５日</t>
    <rPh sb="2" eb="3">
      <t>ニチ</t>
    </rPh>
    <phoneticPr fontId="1"/>
  </si>
  <si>
    <t>１８日</t>
    <rPh sb="2" eb="3">
      <t>ニチ</t>
    </rPh>
    <phoneticPr fontId="1"/>
  </si>
  <si>
    <t>１９日</t>
    <rPh sb="2" eb="3">
      <t>ニチ</t>
    </rPh>
    <phoneticPr fontId="1"/>
  </si>
  <si>
    <t>２０日</t>
    <rPh sb="2" eb="3">
      <t>ニチ</t>
    </rPh>
    <phoneticPr fontId="1"/>
  </si>
  <si>
    <t>２２日</t>
    <rPh sb="2" eb="3">
      <t>ニチ</t>
    </rPh>
    <phoneticPr fontId="1"/>
  </si>
  <si>
    <t>２３日</t>
    <rPh sb="2" eb="3">
      <t>ニチ</t>
    </rPh>
    <phoneticPr fontId="1"/>
  </si>
  <si>
    <t>２４日</t>
    <rPh sb="2" eb="3">
      <t>ニチ</t>
    </rPh>
    <phoneticPr fontId="1"/>
  </si>
  <si>
    <t>２５日</t>
    <rPh sb="2" eb="3">
      <t>ニチ</t>
    </rPh>
    <phoneticPr fontId="1"/>
  </si>
  <si>
    <t>２６日</t>
    <rPh sb="2" eb="3">
      <t>ニチ</t>
    </rPh>
    <phoneticPr fontId="1"/>
  </si>
  <si>
    <t>２７日</t>
    <rPh sb="2" eb="3">
      <t>ニチ</t>
    </rPh>
    <phoneticPr fontId="1"/>
  </si>
  <si>
    <t>２８日</t>
    <rPh sb="2" eb="3">
      <t>ニチ</t>
    </rPh>
    <phoneticPr fontId="1"/>
  </si>
  <si>
    <t>出張</t>
    <rPh sb="0" eb="2">
      <t>シュッチョウ</t>
    </rPh>
    <phoneticPr fontId="1"/>
  </si>
  <si>
    <t>１６日</t>
    <rPh sb="2" eb="3">
      <t>ニチ</t>
    </rPh>
    <phoneticPr fontId="1"/>
  </si>
  <si>
    <t>１７日</t>
    <rPh sb="2" eb="3">
      <t>ニチ</t>
    </rPh>
    <phoneticPr fontId="1"/>
  </si>
  <si>
    <t>最終集計時間数</t>
    <rPh sb="0" eb="2">
      <t>サイシュウ</t>
    </rPh>
    <rPh sb="2" eb="4">
      <t>シュウケイ</t>
    </rPh>
    <rPh sb="4" eb="7">
      <t>ジカンスウ</t>
    </rPh>
    <phoneticPr fontId="1"/>
  </si>
  <si>
    <t>Position</t>
    <phoneticPr fontId="1"/>
  </si>
  <si>
    <t>Name</t>
    <phoneticPr fontId="1"/>
  </si>
  <si>
    <t>Start</t>
    <phoneticPr fontId="1"/>
  </si>
  <si>
    <t>Finish</t>
    <phoneticPr fontId="1"/>
  </si>
  <si>
    <t>Date</t>
    <phoneticPr fontId="1"/>
  </si>
  <si>
    <t>時間数－勤務外</t>
    <rPh sb="0" eb="3">
      <t>ジカンスウ</t>
    </rPh>
    <rPh sb="4" eb="7">
      <t>キンムガイ</t>
    </rPh>
    <phoneticPr fontId="1"/>
  </si>
  <si>
    <t>勤務外</t>
    <rPh sb="0" eb="3">
      <t>キンムガイ</t>
    </rPh>
    <phoneticPr fontId="1"/>
  </si>
  <si>
    <t>Working Time Report</t>
    <phoneticPr fontId="1"/>
  </si>
  <si>
    <t>Dep.</t>
    <phoneticPr fontId="1"/>
  </si>
  <si>
    <t>Not working</t>
    <phoneticPr fontId="1"/>
  </si>
  <si>
    <t>What you did</t>
    <phoneticPr fontId="1"/>
  </si>
  <si>
    <t>(Example)</t>
    <phoneticPr fontId="1"/>
  </si>
  <si>
    <t>Business trip</t>
    <phoneticPr fontId="1"/>
  </si>
  <si>
    <t>Annual paid leave</t>
    <phoneticPr fontId="1"/>
  </si>
  <si>
    <t>About the working time</t>
    <phoneticPr fontId="1"/>
  </si>
  <si>
    <t xml:space="preserve">  The aim of this report is to maintain the health and welfare of faculty members pursuant to the Labour Standards Law and the Industrial Safety and Health Law. Please write the time you worked in the table below.</t>
    <phoneticPr fontId="1"/>
  </si>
  <si>
    <t>If you work from 10:00PM to 5:00AM,or on days-off by order of the university corporation,please write down it in the table below.
Also select what you performed from this list ; lecture,entrance examination,university administration(event,conference).</t>
    <phoneticPr fontId="1"/>
  </si>
  <si>
    <r>
      <rPr>
        <sz val="16"/>
        <rFont val="ＭＳ ゴシック"/>
        <family val="3"/>
        <charset val="128"/>
      </rPr>
      <t>：</t>
    </r>
    <phoneticPr fontId="1"/>
  </si>
  <si>
    <r>
      <rPr>
        <b/>
        <sz val="24"/>
        <color indexed="8"/>
        <rFont val="ＭＳ ゴシック"/>
        <family val="3"/>
        <charset val="128"/>
      </rPr>
      <t>１．</t>
    </r>
    <r>
      <rPr>
        <b/>
        <sz val="24"/>
        <color indexed="8"/>
        <rFont val="Calibri"/>
        <family val="2"/>
      </rPr>
      <t>About the working time</t>
    </r>
    <phoneticPr fontId="1"/>
  </si>
  <si>
    <r>
      <rPr>
        <sz val="16"/>
        <rFont val="ＭＳ ゴシック"/>
        <family val="3"/>
        <charset val="128"/>
      </rPr>
      <t>：</t>
    </r>
    <phoneticPr fontId="1"/>
  </si>
  <si>
    <r>
      <rPr>
        <sz val="14"/>
        <rFont val="ＭＳ ゴシック"/>
        <family val="3"/>
        <charset val="128"/>
      </rPr>
      <t>【</t>
    </r>
    <r>
      <rPr>
        <sz val="14"/>
        <rFont val="Calibri"/>
        <family val="2"/>
      </rPr>
      <t>Reference</t>
    </r>
    <r>
      <rPr>
        <sz val="14"/>
        <rFont val="ＭＳ ゴシック"/>
        <family val="3"/>
        <charset val="128"/>
      </rPr>
      <t>】</t>
    </r>
    <r>
      <rPr>
        <sz val="14"/>
        <rFont val="Calibri"/>
        <family val="2"/>
      </rPr>
      <t>Time for health management
If it is over 38.75hours, you will undergo face-to-face guidance provided by the employer. How to count the time</t>
    </r>
    <r>
      <rPr>
        <sz val="14"/>
        <rFont val="ＭＳ ゴシック"/>
        <family val="3"/>
        <charset val="128"/>
      </rPr>
      <t xml:space="preserve">：
</t>
    </r>
    <r>
      <rPr>
        <sz val="14"/>
        <rFont val="Calibri"/>
        <family val="2"/>
      </rPr>
      <t>Number of working hours</t>
    </r>
    <r>
      <rPr>
        <sz val="14"/>
        <rFont val="ＭＳ ゴシック"/>
        <family val="3"/>
        <charset val="128"/>
      </rPr>
      <t>－</t>
    </r>
    <r>
      <rPr>
        <sz val="14"/>
        <rFont val="Calibri"/>
        <family val="2"/>
      </rPr>
      <t>(Number of days in the month/7)*38.75</t>
    </r>
    <phoneticPr fontId="1"/>
  </si>
  <si>
    <r>
      <rPr>
        <b/>
        <sz val="18"/>
        <rFont val="ＭＳ ゴシック"/>
        <family val="3"/>
        <charset val="128"/>
      </rPr>
      <t>２．</t>
    </r>
    <r>
      <rPr>
        <b/>
        <sz val="18"/>
        <rFont val="Calibri"/>
        <family val="2"/>
      </rPr>
      <t>Night work and work on days-off</t>
    </r>
    <phoneticPr fontId="1"/>
  </si>
  <si>
    <r>
      <rPr>
        <sz val="14"/>
        <rFont val="ＭＳ ゴシック"/>
        <family val="3"/>
        <charset val="128"/>
      </rPr>
      <t>：</t>
    </r>
    <phoneticPr fontId="1"/>
  </si>
  <si>
    <r>
      <t xml:space="preserve">Faculty of </t>
    </r>
    <r>
      <rPr>
        <b/>
        <sz val="16"/>
        <rFont val="ＭＳ ゴシック"/>
        <family val="3"/>
        <charset val="128"/>
      </rPr>
      <t>○○</t>
    </r>
    <phoneticPr fontId="1"/>
  </si>
  <si>
    <r>
      <rPr>
        <b/>
        <sz val="16"/>
        <rFont val="ＭＳ ゴシック"/>
        <family val="3"/>
        <charset val="128"/>
      </rPr>
      <t>○○</t>
    </r>
    <phoneticPr fontId="1"/>
  </si>
  <si>
    <r>
      <rPr>
        <b/>
        <sz val="16"/>
        <rFont val="ＭＳ ゴシック"/>
        <family val="3"/>
        <charset val="128"/>
      </rPr>
      <t>○○　○○</t>
    </r>
    <phoneticPr fontId="1"/>
  </si>
  <si>
    <r>
      <rPr>
        <b/>
        <sz val="20"/>
        <rFont val="ＭＳ ゴシック"/>
        <family val="3"/>
        <charset val="128"/>
      </rPr>
      <t>※</t>
    </r>
    <r>
      <rPr>
        <b/>
        <sz val="20"/>
        <rFont val="Calibri"/>
        <family val="2"/>
      </rPr>
      <t>Please read the following notes ;</t>
    </r>
    <phoneticPr fontId="1"/>
  </si>
  <si>
    <r>
      <rPr>
        <sz val="16"/>
        <rFont val="ＭＳ ゴシック"/>
        <family val="3"/>
        <charset val="128"/>
      </rPr>
      <t>※</t>
    </r>
    <r>
      <rPr>
        <sz val="16"/>
        <rFont val="Calibri"/>
        <family val="2"/>
      </rPr>
      <t>Input the time here,the same time are displayed in all day.</t>
    </r>
    <r>
      <rPr>
        <sz val="16"/>
        <rFont val="ＭＳ ゴシック"/>
        <family val="3"/>
        <charset val="128"/>
      </rPr>
      <t>→</t>
    </r>
    <phoneticPr fontId="1"/>
  </si>
  <si>
    <r>
      <rPr>
        <b/>
        <sz val="18"/>
        <rFont val="ＭＳ ゴシック"/>
        <family val="3"/>
        <charset val="128"/>
      </rPr>
      <t>（</t>
    </r>
    <r>
      <rPr>
        <b/>
        <sz val="18"/>
        <rFont val="Calibri"/>
        <family val="2"/>
      </rPr>
      <t>Note1</t>
    </r>
    <r>
      <rPr>
        <b/>
        <sz val="18"/>
        <rFont val="ＭＳ ゴシック"/>
        <family val="3"/>
        <charset val="128"/>
      </rPr>
      <t>）</t>
    </r>
    <r>
      <rPr>
        <b/>
        <sz val="18"/>
        <rFont val="Calibri"/>
        <family val="2"/>
      </rPr>
      <t xml:space="preserve">Start and Finish time
</t>
    </r>
    <r>
      <rPr>
        <b/>
        <sz val="18"/>
        <rFont val="ＭＳ ゴシック"/>
        <family val="3"/>
        <charset val="128"/>
      </rPr>
      <t>　</t>
    </r>
    <r>
      <rPr>
        <sz val="18"/>
        <rFont val="Calibri"/>
        <family val="2"/>
      </rPr>
      <t>Input the time from when you start working for the day until you finish working for the day.</t>
    </r>
    <phoneticPr fontId="1"/>
  </si>
  <si>
    <r>
      <rPr>
        <b/>
        <sz val="18"/>
        <rFont val="ＭＳ ゴシック"/>
        <family val="3"/>
        <charset val="128"/>
      </rPr>
      <t>（</t>
    </r>
    <r>
      <rPr>
        <b/>
        <sz val="18"/>
        <rFont val="Calibri"/>
        <family val="2"/>
      </rPr>
      <t>Note4</t>
    </r>
    <r>
      <rPr>
        <b/>
        <sz val="18"/>
        <rFont val="ＭＳ ゴシック"/>
        <family val="3"/>
        <charset val="128"/>
      </rPr>
      <t>）</t>
    </r>
    <r>
      <rPr>
        <b/>
        <sz val="18"/>
        <rFont val="Calibri"/>
        <family val="2"/>
      </rPr>
      <t>Work out of the office</t>
    </r>
    <r>
      <rPr>
        <sz val="18"/>
        <rFont val="Calibri"/>
        <family val="2"/>
      </rPr>
      <t xml:space="preserve">
</t>
    </r>
    <r>
      <rPr>
        <sz val="18"/>
        <rFont val="ＭＳ ゴシック"/>
        <family val="3"/>
        <charset val="128"/>
      </rPr>
      <t>　</t>
    </r>
    <r>
      <rPr>
        <sz val="18"/>
        <rFont val="Calibri"/>
        <family val="2"/>
      </rPr>
      <t>You can count the time not only spent in your office but also out-of-office where you worked as a place for carrying out education and research of the university. If you go on a business trip for the university, input  "</t>
    </r>
    <r>
      <rPr>
        <sz val="18"/>
        <rFont val="ＭＳ ゴシック"/>
        <family val="3"/>
        <charset val="128"/>
      </rPr>
      <t>○</t>
    </r>
    <r>
      <rPr>
        <sz val="18"/>
        <rFont val="Calibri"/>
        <family val="2"/>
      </rPr>
      <t>" on the left table.</t>
    </r>
    <phoneticPr fontId="1"/>
  </si>
  <si>
    <r>
      <rPr>
        <b/>
        <sz val="18"/>
        <rFont val="ＭＳ ゴシック"/>
        <family val="3"/>
        <charset val="128"/>
      </rPr>
      <t>（</t>
    </r>
    <r>
      <rPr>
        <b/>
        <sz val="18"/>
        <rFont val="Calibri"/>
        <family val="2"/>
      </rPr>
      <t>Note5</t>
    </r>
    <r>
      <rPr>
        <b/>
        <sz val="18"/>
        <rFont val="ＭＳ ゴシック"/>
        <family val="3"/>
        <charset val="128"/>
      </rPr>
      <t>）</t>
    </r>
    <r>
      <rPr>
        <b/>
        <sz val="18"/>
        <rFont val="Calibri"/>
        <family val="2"/>
      </rPr>
      <t xml:space="preserve">Annual paid leave
</t>
    </r>
    <r>
      <rPr>
        <sz val="18"/>
        <rFont val="Calibri"/>
        <family val="2"/>
      </rPr>
      <t>You can write about annual paid leave in this table.</t>
    </r>
    <phoneticPr fontId="1"/>
  </si>
  <si>
    <r>
      <t>Night work</t>
    </r>
    <r>
      <rPr>
        <b/>
        <sz val="16"/>
        <rFont val="ＭＳ ゴシック"/>
        <family val="3"/>
        <charset val="128"/>
      </rPr>
      <t>（</t>
    </r>
    <r>
      <rPr>
        <b/>
        <sz val="16"/>
        <rFont val="Calibri"/>
        <family val="2"/>
      </rPr>
      <t>22:00</t>
    </r>
    <r>
      <rPr>
        <b/>
        <sz val="16"/>
        <rFont val="ＭＳ ゴシック"/>
        <family val="3"/>
        <charset val="128"/>
      </rPr>
      <t>～</t>
    </r>
    <r>
      <rPr>
        <b/>
        <sz val="16"/>
        <rFont val="Calibri"/>
        <family val="2"/>
      </rPr>
      <t>5:00</t>
    </r>
    <r>
      <rPr>
        <b/>
        <sz val="16"/>
        <rFont val="ＭＳ ゴシック"/>
        <family val="3"/>
        <charset val="128"/>
      </rPr>
      <t>）</t>
    </r>
    <phoneticPr fontId="1"/>
  </si>
  <si>
    <r>
      <t>Days-off</t>
    </r>
    <r>
      <rPr>
        <b/>
        <sz val="16"/>
        <rFont val="ＭＳ ゴシック"/>
        <family val="3"/>
        <charset val="128"/>
      </rPr>
      <t>（</t>
    </r>
    <r>
      <rPr>
        <b/>
        <sz val="16"/>
        <rFont val="Calibri"/>
        <family val="2"/>
      </rPr>
      <t>except substitute holiday</t>
    </r>
    <r>
      <rPr>
        <b/>
        <sz val="16"/>
        <rFont val="ＭＳ ゴシック"/>
        <family val="3"/>
        <charset val="128"/>
      </rPr>
      <t>）</t>
    </r>
    <phoneticPr fontId="1"/>
  </si>
  <si>
    <r>
      <rPr>
        <sz val="16"/>
        <rFont val="ＭＳ ゴシック"/>
        <family val="3"/>
        <charset val="128"/>
      </rPr>
      <t>※</t>
    </r>
    <r>
      <rPr>
        <sz val="16"/>
        <rFont val="Calibri"/>
        <family val="2"/>
      </rPr>
      <t>Input the time here,the same times are displayed all day.</t>
    </r>
    <r>
      <rPr>
        <sz val="16"/>
        <rFont val="ＭＳ ゴシック"/>
        <family val="3"/>
        <charset val="128"/>
      </rPr>
      <t>→</t>
    </r>
    <phoneticPr fontId="1"/>
  </si>
  <si>
    <r>
      <rPr>
        <b/>
        <sz val="20"/>
        <rFont val="ＭＳ ゴシック"/>
        <family val="3"/>
        <charset val="128"/>
      </rPr>
      <t>２．</t>
    </r>
    <r>
      <rPr>
        <b/>
        <sz val="20"/>
        <rFont val="Calibri"/>
        <family val="2"/>
      </rPr>
      <t>Night work and work on days-off</t>
    </r>
    <phoneticPr fontId="1"/>
  </si>
  <si>
    <r>
      <rPr>
        <sz val="20"/>
        <rFont val="ＭＳ ゴシック"/>
        <family val="3"/>
        <charset val="128"/>
      </rPr>
      <t>：</t>
    </r>
    <phoneticPr fontId="1"/>
  </si>
  <si>
    <r>
      <rPr>
        <sz val="20"/>
        <rFont val="ＭＳ ゴシック"/>
        <family val="3"/>
        <charset val="128"/>
      </rPr>
      <t>：</t>
    </r>
  </si>
  <si>
    <r>
      <rPr>
        <sz val="16"/>
        <rFont val="ＭＳ ゴシック"/>
        <family val="3"/>
        <charset val="128"/>
      </rPr>
      <t>○</t>
    </r>
    <phoneticPr fontId="1"/>
  </si>
  <si>
    <r>
      <rPr>
        <b/>
        <sz val="18"/>
        <rFont val="ＭＳ ゴシック"/>
        <family val="3"/>
        <charset val="128"/>
      </rPr>
      <t>（</t>
    </r>
    <r>
      <rPr>
        <b/>
        <sz val="18"/>
        <rFont val="Calibri"/>
        <family val="2"/>
      </rPr>
      <t>Note3</t>
    </r>
    <r>
      <rPr>
        <b/>
        <sz val="18"/>
        <rFont val="ＭＳ ゴシック"/>
        <family val="3"/>
        <charset val="128"/>
      </rPr>
      <t>）</t>
    </r>
    <r>
      <rPr>
        <b/>
        <sz val="18"/>
        <rFont val="Calibri"/>
        <family val="2"/>
      </rPr>
      <t>Night work and the work on days-off</t>
    </r>
    <r>
      <rPr>
        <sz val="18"/>
        <rFont val="Calibri"/>
        <family val="2"/>
      </rPr>
      <t xml:space="preserve">
</t>
    </r>
    <r>
      <rPr>
        <sz val="18"/>
        <rFont val="ＭＳ ゴシック"/>
        <family val="3"/>
        <charset val="128"/>
      </rPr>
      <t>　</t>
    </r>
    <r>
      <rPr>
        <sz val="18"/>
        <rFont val="Calibri"/>
        <family val="2"/>
      </rPr>
      <t xml:space="preserve">If you work by order of the university corporation at night on weekdays or work on days-off(except substitute holiday), input the time on the table below.
</t>
    </r>
    <phoneticPr fontId="1"/>
  </si>
  <si>
    <t>【事務で確認】</t>
    <rPh sb="1" eb="3">
      <t>ジム</t>
    </rPh>
    <rPh sb="4" eb="6">
      <t>カクニン</t>
    </rPh>
    <phoneticPr fontId="1"/>
  </si>
  <si>
    <t>Not working
(break etc)</t>
    <phoneticPr fontId="1"/>
  </si>
  <si>
    <r>
      <rPr>
        <sz val="18"/>
        <rFont val="ＭＳ ゴシック"/>
        <family val="3"/>
        <charset val="128"/>
      </rPr>
      <t>↓</t>
    </r>
    <r>
      <rPr>
        <sz val="18"/>
        <rFont val="Calibri"/>
        <family val="2"/>
      </rPr>
      <t xml:space="preserve">You do not need to add contents in these boxes.
</t>
    </r>
    <phoneticPr fontId="1"/>
  </si>
  <si>
    <r>
      <rPr>
        <b/>
        <sz val="18"/>
        <rFont val="ＭＳ ゴシック"/>
        <family val="3"/>
        <charset val="128"/>
      </rPr>
      <t>（</t>
    </r>
    <r>
      <rPr>
        <b/>
        <sz val="18"/>
        <rFont val="Calibri"/>
        <family val="2"/>
      </rPr>
      <t>Note2</t>
    </r>
    <r>
      <rPr>
        <b/>
        <sz val="18"/>
        <rFont val="ＭＳ ゴシック"/>
        <family val="3"/>
        <charset val="128"/>
      </rPr>
      <t>）</t>
    </r>
    <r>
      <rPr>
        <b/>
        <sz val="18"/>
        <rFont val="Calibri"/>
        <family val="2"/>
      </rPr>
      <t>Not working hours</t>
    </r>
    <r>
      <rPr>
        <sz val="18"/>
        <rFont val="Calibri"/>
        <family val="2"/>
      </rPr>
      <t xml:space="preserve">
</t>
    </r>
    <r>
      <rPr>
        <sz val="18"/>
        <rFont val="ＭＳ ゴシック"/>
        <family val="3"/>
        <charset val="128"/>
      </rPr>
      <t>　</t>
    </r>
    <r>
      <rPr>
        <sz val="18"/>
        <rFont val="Calibri"/>
        <family val="2"/>
      </rPr>
      <t>If you take break or do your secondary job from when you start working until when you finish working for the day, input the number of not working hours.</t>
    </r>
    <phoneticPr fontId="1"/>
  </si>
  <si>
    <t xml:space="preserve">  Please write the start time and finish time in your office, or off-campus which is equivalent of the office.You do not have to write the time you are not in your office because of a secondary job.If you take break or do your secondary job from when you start wroking until when you finish working for the day, please write the number of not working hours.</t>
    <phoneticPr fontId="1"/>
  </si>
  <si>
    <t>hour(s)</t>
    <phoneticPr fontId="1"/>
  </si>
  <si>
    <t>Number of days in the month(days)</t>
    <phoneticPr fontId="1"/>
  </si>
  <si>
    <t>Number of working hours(hours)</t>
    <phoneticPr fontId="1"/>
  </si>
  <si>
    <t>Time for health management(hours)</t>
    <phoneticPr fontId="1"/>
  </si>
  <si>
    <t>休日</t>
    <rPh sb="0" eb="2">
      <t>キュウジツ</t>
    </rPh>
    <phoneticPr fontId="1"/>
  </si>
  <si>
    <r>
      <rPr>
        <b/>
        <sz val="24"/>
        <rFont val="ＭＳ ゴシック"/>
        <family val="3"/>
        <charset val="128"/>
      </rPr>
      <t>１．</t>
    </r>
    <r>
      <rPr>
        <b/>
        <sz val="24"/>
        <rFont val="Calibri"/>
        <family val="2"/>
      </rPr>
      <t>About the working time</t>
    </r>
    <phoneticPr fontId="1"/>
  </si>
  <si>
    <t xml:space="preserve">One day </t>
    <phoneticPr fontId="1"/>
  </si>
  <si>
    <t>１１日</t>
    <rPh sb="2" eb="3">
      <t>ニチ</t>
    </rPh>
    <phoneticPr fontId="1"/>
  </si>
  <si>
    <t>２１日</t>
    <rPh sb="2" eb="3">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</si>
</sst>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d&quot;日&quot;"/>
    <numFmt numFmtId="177" formatCode="0.00_);[Red]\(0.00\)"/>
    <numFmt numFmtId="178" formatCode="m/d;@"/>
    <numFmt numFmtId="179" formatCode="[h]:mm"/>
    <numFmt numFmtId="180" formatCode="yyyy/mm/dd"/>
    <numFmt numFmtId="181" formatCode="00"/>
    <numFmt numFmtId="182" formatCode="[&lt;=999]00;[&lt;=9999]000\-00;000\-0000"/>
    <numFmt numFmtId="183" formatCode="#"/>
    <numFmt numFmtId="184" formatCode="d"/>
    <numFmt numFmtId="185" formatCode="0.00_ "/>
  </numFmts>
  <fonts count="50" x14ac:knownFonts="1">
    <font>
      <sz val="11"/>
      <name val="ＭＳ 明朝"/>
      <family val="1"/>
      <charset val="128"/>
    </font>
    <font>
      <sz val="6"/>
      <name val="ＭＳ 明朝"/>
      <family val="1"/>
      <charset val="128"/>
    </font>
    <font>
      <sz val="11"/>
      <name val="ＭＳ ゴシック"/>
      <family val="3"/>
      <charset val="128"/>
    </font>
    <font>
      <sz val="11"/>
      <name val="ＭＳ Ｐゴシック"/>
      <family val="3"/>
      <charset val="128"/>
    </font>
    <font>
      <sz val="14"/>
      <name val="ＭＳ ゴシック"/>
      <family val="3"/>
      <charset val="128"/>
    </font>
    <font>
      <sz val="6"/>
      <name val="ＭＳ Ｐゴシック"/>
      <family val="3"/>
      <charset val="128"/>
    </font>
    <font>
      <sz val="12"/>
      <name val="ＭＳ ゴシック"/>
      <family val="3"/>
      <charset val="128"/>
    </font>
    <font>
      <b/>
      <sz val="26"/>
      <name val="ＭＳ ゴシック"/>
      <family val="3"/>
      <charset val="128"/>
    </font>
    <font>
      <sz val="26"/>
      <name val="ＭＳ ゴシック"/>
      <family val="3"/>
      <charset val="128"/>
    </font>
    <font>
      <b/>
      <sz val="18"/>
      <name val="ＭＳ ゴシック"/>
      <family val="3"/>
      <charset val="128"/>
    </font>
    <font>
      <b/>
      <sz val="22"/>
      <name val="ＭＳ ゴシック"/>
      <family val="3"/>
      <charset val="128"/>
    </font>
    <font>
      <b/>
      <sz val="24"/>
      <name val="ＭＳ ゴシック"/>
      <family val="3"/>
      <charset val="128"/>
    </font>
    <font>
      <sz val="20"/>
      <name val="ＭＳ ゴシック"/>
      <family val="3"/>
      <charset val="128"/>
    </font>
    <font>
      <sz val="24"/>
      <name val="ＭＳ ゴシック"/>
      <family val="3"/>
      <charset val="128"/>
    </font>
    <font>
      <sz val="16"/>
      <name val="ＭＳ ゴシック"/>
      <family val="3"/>
      <charset val="128"/>
    </font>
    <font>
      <sz val="18"/>
      <name val="ＭＳ ゴシック"/>
      <family val="3"/>
      <charset val="128"/>
    </font>
    <font>
      <b/>
      <sz val="36"/>
      <name val="ＭＳ ゴシック"/>
      <family val="3"/>
      <charset val="128"/>
    </font>
    <font>
      <b/>
      <sz val="16"/>
      <name val="ＭＳ ゴシック"/>
      <family val="3"/>
      <charset val="128"/>
    </font>
    <font>
      <sz val="28"/>
      <name val="ＭＳ ゴシック"/>
      <family val="3"/>
      <charset val="128"/>
    </font>
    <font>
      <b/>
      <sz val="14"/>
      <name val="ＭＳ ゴシック"/>
      <family val="3"/>
      <charset val="128"/>
    </font>
    <font>
      <b/>
      <sz val="24"/>
      <color indexed="8"/>
      <name val="ＭＳ ゴシック"/>
      <family val="3"/>
      <charset val="128"/>
    </font>
    <font>
      <sz val="16"/>
      <name val="Calibri"/>
      <family val="2"/>
    </font>
    <font>
      <b/>
      <sz val="24"/>
      <name val="Calibri"/>
      <family val="2"/>
    </font>
    <font>
      <b/>
      <sz val="14"/>
      <name val="Calibri"/>
      <family val="2"/>
    </font>
    <font>
      <b/>
      <sz val="16"/>
      <name val="Calibri"/>
      <family val="2"/>
    </font>
    <font>
      <b/>
      <sz val="24"/>
      <color indexed="8"/>
      <name val="Calibri"/>
      <family val="2"/>
    </font>
    <font>
      <sz val="14"/>
      <name val="Calibri"/>
      <family val="2"/>
    </font>
    <font>
      <sz val="20"/>
      <name val="Calibri"/>
      <family val="2"/>
    </font>
    <font>
      <sz val="26"/>
      <name val="Calibri"/>
      <family val="2"/>
    </font>
    <font>
      <b/>
      <sz val="12"/>
      <name val="Calibri"/>
      <family val="2"/>
    </font>
    <font>
      <b/>
      <sz val="18"/>
      <name val="Calibri"/>
      <family val="2"/>
    </font>
    <font>
      <sz val="24"/>
      <name val="Calibri"/>
      <family val="2"/>
    </font>
    <font>
      <sz val="28"/>
      <name val="Calibri"/>
      <family val="2"/>
    </font>
    <font>
      <sz val="18"/>
      <name val="Calibri"/>
      <family val="2"/>
    </font>
    <font>
      <b/>
      <sz val="20"/>
      <name val="Calibri"/>
      <family val="2"/>
    </font>
    <font>
      <b/>
      <sz val="20"/>
      <name val="ＭＳ ゴシック"/>
      <family val="3"/>
      <charset val="128"/>
    </font>
    <font>
      <sz val="12"/>
      <name val="Calibri"/>
      <family val="2"/>
    </font>
    <font>
      <b/>
      <sz val="28"/>
      <name val="Calibri"/>
      <family val="2"/>
    </font>
    <font>
      <b/>
      <sz val="22"/>
      <name val="Calibri"/>
      <family val="2"/>
    </font>
    <font>
      <b/>
      <sz val="26"/>
      <color theme="1"/>
      <name val="ＭＳ ゴシック"/>
      <family val="3"/>
      <charset val="128"/>
    </font>
    <font>
      <sz val="26"/>
      <color theme="1"/>
      <name val="ＭＳ ゴシック"/>
      <family val="3"/>
      <charset val="128"/>
    </font>
    <font>
      <sz val="26"/>
      <color rgb="FFFF0000"/>
      <name val="ＭＳ ゴシック"/>
      <family val="3"/>
      <charset val="128"/>
    </font>
    <font>
      <sz val="26"/>
      <color rgb="FF0070C0"/>
      <name val="ＭＳ ゴシック"/>
      <family val="3"/>
      <charset val="128"/>
    </font>
    <font>
      <sz val="12"/>
      <color rgb="FFFF0000"/>
      <name val="ＭＳ ゴシック"/>
      <family val="3"/>
      <charset val="128"/>
    </font>
    <font>
      <sz val="11"/>
      <color rgb="FF0070C0"/>
      <name val="ＭＳ ゴシック"/>
      <family val="3"/>
      <charset val="128"/>
    </font>
    <font>
      <sz val="11"/>
      <color rgb="FFFF0000"/>
      <name val="ＭＳ ゴシック"/>
      <family val="3"/>
      <charset val="128"/>
    </font>
    <font>
      <sz val="20"/>
      <color rgb="FFFF0000"/>
      <name val="Calibri"/>
      <family val="2"/>
    </font>
    <font>
      <sz val="16"/>
      <color rgb="FFFF0000"/>
      <name val="Calibri"/>
      <family val="2"/>
    </font>
    <font>
      <b/>
      <sz val="24"/>
      <color theme="1"/>
      <name val="Calibri"/>
      <family val="2"/>
    </font>
    <font>
      <sz val="16"/>
      <name val="Calibri"/>
      <family val="3"/>
    </font>
  </fonts>
  <fills count="9">
    <fill>
      <patternFill patternType="none"/>
    </fill>
    <fill>
      <patternFill patternType="gray125"/>
    </fill>
    <fill>
      <patternFill patternType="solid">
        <fgColor theme="7"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7"/>
        <bgColor indexed="64"/>
      </patternFill>
    </fill>
  </fills>
  <borders count="77">
    <border>
      <left/>
      <right/>
      <top/>
      <bottom/>
      <diagonal/>
    </border>
    <border>
      <left/>
      <right/>
      <top/>
      <bottom style="medium">
        <color indexed="64"/>
      </bottom>
      <diagonal/>
    </border>
    <border>
      <left style="medium">
        <color indexed="64"/>
      </left>
      <right/>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top/>
      <bottom/>
      <diagonal/>
    </border>
    <border>
      <left/>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top style="thin">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style="medium">
        <color indexed="64"/>
      </bottom>
      <diagonal/>
    </border>
    <border>
      <left/>
      <right style="double">
        <color indexed="64"/>
      </right>
      <top/>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thin">
        <color indexed="64"/>
      </left>
      <right style="hair">
        <color indexed="64"/>
      </right>
      <top style="medium">
        <color indexed="64"/>
      </top>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thin">
        <color indexed="64"/>
      </left>
      <right style="hair">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s>
  <cellStyleXfs count="3">
    <xf numFmtId="0" fontId="0" fillId="0" borderId="0"/>
    <xf numFmtId="0" fontId="3" fillId="0" borderId="0">
      <alignment vertical="center"/>
    </xf>
    <xf numFmtId="0" fontId="3" fillId="0" borderId="0">
      <alignment vertical="center"/>
    </xf>
  </cellStyleXfs>
  <cellXfs count="335">
    <xf numFmtId="0" fontId="0" fillId="0" borderId="0" xfId="0"/>
    <xf numFmtId="180" fontId="3" fillId="0" borderId="0" xfId="2" applyNumberFormat="1">
      <alignment vertical="center"/>
    </xf>
    <xf numFmtId="0" fontId="3" fillId="0" borderId="0" xfId="2">
      <alignment vertical="center"/>
    </xf>
    <xf numFmtId="0" fontId="8" fillId="0" borderId="0" xfId="0" applyFont="1" applyAlignment="1">
      <alignment vertical="center" wrapText="1"/>
    </xf>
    <xf numFmtId="0" fontId="8" fillId="0" borderId="0" xfId="0" applyFont="1" applyAlignment="1">
      <alignment vertical="center"/>
    </xf>
    <xf numFmtId="0" fontId="7" fillId="0" borderId="0" xfId="0" applyFont="1" applyAlignment="1">
      <alignment vertical="center"/>
    </xf>
    <xf numFmtId="0" fontId="8" fillId="0" borderId="0" xfId="0" applyFont="1"/>
    <xf numFmtId="0" fontId="8" fillId="0" borderId="0" xfId="0" applyFont="1" applyAlignment="1">
      <alignment horizontal="left" vertical="center" wrapText="1"/>
    </xf>
    <xf numFmtId="0" fontId="7" fillId="0" borderId="0" xfId="0" applyFont="1" applyAlignment="1">
      <alignment horizontal="right" vertical="center"/>
    </xf>
    <xf numFmtId="0" fontId="8" fillId="2" borderId="0" xfId="0" applyFont="1" applyFill="1" applyAlignment="1">
      <alignment vertical="center"/>
    </xf>
    <xf numFmtId="0" fontId="8" fillId="0" borderId="0" xfId="0" applyFont="1" applyAlignment="1">
      <alignment horizontal="left" vertical="center"/>
    </xf>
    <xf numFmtId="0" fontId="39" fillId="0" borderId="0" xfId="0" applyFont="1" applyAlignment="1">
      <alignment vertical="center" wrapText="1"/>
    </xf>
    <xf numFmtId="0" fontId="8" fillId="0" borderId="0" xfId="0" applyFont="1" applyAlignment="1">
      <alignment horizontal="center" vertical="center"/>
    </xf>
    <xf numFmtId="0" fontId="8" fillId="0" borderId="0" xfId="0" applyFont="1" applyAlignment="1">
      <alignment horizontal="center" vertical="center" wrapText="1"/>
    </xf>
    <xf numFmtId="20" fontId="8" fillId="0" borderId="0" xfId="0" applyNumberFormat="1" applyFont="1" applyAlignment="1">
      <alignment horizontal="right" vertical="center"/>
    </xf>
    <xf numFmtId="0" fontId="40" fillId="0" borderId="0" xfId="0" applyFont="1" applyAlignment="1">
      <alignment vertical="center" wrapText="1"/>
    </xf>
    <xf numFmtId="20" fontId="41" fillId="3" borderId="0" xfId="0" applyNumberFormat="1" applyFont="1" applyFill="1" applyAlignment="1">
      <alignment vertical="center" wrapText="1"/>
    </xf>
    <xf numFmtId="0" fontId="42" fillId="4" borderId="0" xfId="0" applyFont="1" applyFill="1" applyAlignment="1">
      <alignment horizontal="center" vertical="center" wrapText="1"/>
    </xf>
    <xf numFmtId="178" fontId="8" fillId="4" borderId="0" xfId="0" applyNumberFormat="1" applyFont="1" applyFill="1" applyAlignment="1">
      <alignment horizontal="center" vertical="center" wrapText="1"/>
    </xf>
    <xf numFmtId="176" fontId="8" fillId="4" borderId="0" xfId="0" applyNumberFormat="1" applyFont="1" applyFill="1" applyAlignment="1">
      <alignment horizontal="right" vertical="center"/>
    </xf>
    <xf numFmtId="176" fontId="8" fillId="0" borderId="0" xfId="0" applyNumberFormat="1" applyFont="1" applyAlignment="1">
      <alignment horizontal="right" vertical="center"/>
    </xf>
    <xf numFmtId="0" fontId="41" fillId="0" borderId="0" xfId="0" applyFont="1" applyAlignment="1">
      <alignment horizontal="center" vertical="center"/>
    </xf>
    <xf numFmtId="178" fontId="8" fillId="0" borderId="0" xfId="0" applyNumberFormat="1" applyFont="1" applyAlignment="1">
      <alignment horizontal="center" vertical="center"/>
    </xf>
    <xf numFmtId="0" fontId="8" fillId="4" borderId="0" xfId="0" applyFont="1" applyFill="1" applyAlignment="1">
      <alignment horizontal="center" vertical="center"/>
    </xf>
    <xf numFmtId="0" fontId="41" fillId="4" borderId="0" xfId="0" applyFont="1" applyFill="1" applyAlignment="1">
      <alignment horizontal="center" vertical="center" wrapText="1"/>
    </xf>
    <xf numFmtId="0" fontId="41" fillId="0" borderId="0" xfId="0" applyFont="1" applyAlignment="1">
      <alignment vertical="center" wrapText="1"/>
    </xf>
    <xf numFmtId="2" fontId="8" fillId="0" borderId="0" xfId="0" applyNumberFormat="1" applyFont="1" applyAlignment="1">
      <alignment horizontal="center" vertical="center"/>
    </xf>
    <xf numFmtId="49" fontId="8" fillId="0" borderId="0" xfId="0" applyNumberFormat="1" applyFont="1" applyAlignment="1">
      <alignment horizontal="left" vertical="center"/>
    </xf>
    <xf numFmtId="49" fontId="8" fillId="0" borderId="0" xfId="0" applyNumberFormat="1" applyFont="1" applyAlignment="1">
      <alignment horizontal="left" vertical="center" wrapText="1"/>
    </xf>
    <xf numFmtId="0" fontId="13" fillId="0" borderId="0" xfId="0" applyFont="1" applyAlignment="1">
      <alignment vertical="center"/>
    </xf>
    <xf numFmtId="2" fontId="13" fillId="0" borderId="0" xfId="0" applyNumberFormat="1" applyFont="1" applyAlignment="1">
      <alignment horizontal="center" vertical="center"/>
    </xf>
    <xf numFmtId="0" fontId="13" fillId="0" borderId="0" xfId="0" applyFont="1" applyAlignment="1">
      <alignment horizontal="left" vertical="center" wrapText="1"/>
    </xf>
    <xf numFmtId="0" fontId="13" fillId="0" borderId="0" xfId="0" applyFont="1" applyAlignment="1">
      <alignment vertical="center" wrapText="1"/>
    </xf>
    <xf numFmtId="0" fontId="7" fillId="0" borderId="0" xfId="0" applyFont="1" applyAlignment="1">
      <alignment horizontal="center" vertical="center"/>
    </xf>
    <xf numFmtId="0" fontId="15" fillId="0" borderId="0" xfId="0" applyFont="1" applyAlignment="1">
      <alignment horizontal="left" vertical="center"/>
    </xf>
    <xf numFmtId="0" fontId="2" fillId="0" borderId="0" xfId="0" applyFont="1" applyAlignment="1">
      <alignment vertical="center"/>
    </xf>
    <xf numFmtId="49" fontId="2" fillId="0" borderId="0" xfId="0" applyNumberFormat="1" applyFont="1" applyAlignment="1">
      <alignment horizontal="left" vertical="center"/>
    </xf>
    <xf numFmtId="0" fontId="12" fillId="0" borderId="0" xfId="0" applyFont="1" applyAlignment="1">
      <alignment horizontal="left" vertical="center" wrapText="1"/>
    </xf>
    <xf numFmtId="0" fontId="15" fillId="0" borderId="1" xfId="0" applyFont="1" applyBorder="1" applyAlignment="1">
      <alignment horizontal="left" vertical="center" wrapText="1"/>
    </xf>
    <xf numFmtId="0" fontId="11" fillId="0" borderId="0" xfId="0" applyFont="1" applyAlignment="1">
      <alignment vertical="center"/>
    </xf>
    <xf numFmtId="0" fontId="4" fillId="0" borderId="2" xfId="0" applyFont="1" applyBorder="1" applyAlignment="1">
      <alignment vertical="center"/>
    </xf>
    <xf numFmtId="0" fontId="4" fillId="0" borderId="0" xfId="0" applyFont="1" applyAlignment="1">
      <alignment vertical="center" wrapText="1"/>
    </xf>
    <xf numFmtId="0" fontId="8" fillId="5" borderId="0" xfId="0" applyFont="1" applyFill="1" applyAlignment="1">
      <alignment vertical="center"/>
    </xf>
    <xf numFmtId="176" fontId="8" fillId="5" borderId="0" xfId="0" applyNumberFormat="1" applyFont="1" applyFill="1" applyAlignment="1">
      <alignment vertical="center"/>
    </xf>
    <xf numFmtId="176" fontId="8" fillId="5" borderId="0" xfId="0" applyNumberFormat="1" applyFont="1" applyFill="1" applyAlignment="1">
      <alignment horizontal="right" vertical="center"/>
    </xf>
    <xf numFmtId="20" fontId="41" fillId="5" borderId="0" xfId="0" applyNumberFormat="1" applyFont="1" applyFill="1" applyAlignment="1">
      <alignment vertical="center" wrapText="1"/>
    </xf>
    <xf numFmtId="0" fontId="8" fillId="5" borderId="0" xfId="0" applyFont="1" applyFill="1" applyAlignment="1">
      <alignment horizontal="center" vertical="center"/>
    </xf>
    <xf numFmtId="0" fontId="8" fillId="5" borderId="0" xfId="0" applyFont="1" applyFill="1" applyAlignment="1">
      <alignment horizontal="left" vertical="center" wrapText="1"/>
    </xf>
    <xf numFmtId="0" fontId="4" fillId="0" borderId="0" xfId="0" applyFont="1" applyAlignment="1">
      <alignment horizontal="left" vertical="center"/>
    </xf>
    <xf numFmtId="0" fontId="6" fillId="2" borderId="0" xfId="0" applyFont="1" applyFill="1" applyAlignment="1">
      <alignment vertical="center"/>
    </xf>
    <xf numFmtId="0" fontId="10" fillId="0" borderId="0" xfId="0" applyFont="1" applyAlignment="1">
      <alignment horizontal="left" vertical="center"/>
    </xf>
    <xf numFmtId="0" fontId="9" fillId="0" borderId="0" xfId="0" applyFont="1" applyAlignment="1">
      <alignment vertical="center"/>
    </xf>
    <xf numFmtId="0" fontId="18" fillId="0" borderId="0" xfId="0" applyFont="1" applyAlignment="1">
      <alignment horizontal="center" vertical="center" wrapText="1"/>
    </xf>
    <xf numFmtId="55" fontId="11" fillId="0" borderId="0" xfId="0" applyNumberFormat="1" applyFont="1" applyAlignment="1">
      <alignment horizontal="center" vertical="center"/>
    </xf>
    <xf numFmtId="0" fontId="8" fillId="0" borderId="3" xfId="0" applyFont="1" applyBorder="1" applyAlignment="1">
      <alignment horizontal="left" vertical="center" wrapText="1"/>
    </xf>
    <xf numFmtId="0" fontId="43" fillId="0" borderId="5" xfId="0" applyFont="1" applyBorder="1" applyAlignment="1">
      <alignment horizontal="center" vertical="center" textRotation="255"/>
    </xf>
    <xf numFmtId="0" fontId="43" fillId="0" borderId="6" xfId="0" applyFont="1" applyBorder="1" applyAlignment="1">
      <alignment horizontal="center" vertical="center" textRotation="255"/>
    </xf>
    <xf numFmtId="0" fontId="6" fillId="0" borderId="7" xfId="0" applyFont="1" applyBorder="1" applyAlignment="1">
      <alignment vertical="center"/>
    </xf>
    <xf numFmtId="0" fontId="2" fillId="2" borderId="0" xfId="0" applyFont="1" applyFill="1" applyAlignment="1">
      <alignment vertical="center" wrapText="1"/>
    </xf>
    <xf numFmtId="0" fontId="2" fillId="4" borderId="0" xfId="0" applyFont="1" applyFill="1" applyAlignment="1">
      <alignment horizontal="left" vertical="center"/>
    </xf>
    <xf numFmtId="0" fontId="44" fillId="4" borderId="0" xfId="0" applyFont="1" applyFill="1" applyAlignment="1">
      <alignment horizontal="center" vertical="center" wrapText="1"/>
    </xf>
    <xf numFmtId="178" fontId="2" fillId="4" borderId="0" xfId="0" applyNumberFormat="1" applyFont="1" applyFill="1" applyAlignment="1">
      <alignment horizontal="center" vertical="center" wrapText="1"/>
    </xf>
    <xf numFmtId="0" fontId="2" fillId="4" borderId="0" xfId="0" applyFont="1" applyFill="1" applyAlignment="1">
      <alignment vertical="center" wrapText="1"/>
    </xf>
    <xf numFmtId="0" fontId="2" fillId="4" borderId="0" xfId="0" applyFont="1" applyFill="1" applyAlignment="1">
      <alignment vertical="center"/>
    </xf>
    <xf numFmtId="0" fontId="2" fillId="0" borderId="0" xfId="0" applyFont="1" applyAlignment="1">
      <alignment horizontal="center" vertical="center"/>
    </xf>
    <xf numFmtId="0" fontId="45" fillId="0" borderId="0" xfId="0" applyFont="1" applyAlignment="1">
      <alignment horizontal="center" vertical="center"/>
    </xf>
    <xf numFmtId="178" fontId="2" fillId="0" borderId="0" xfId="0" applyNumberFormat="1" applyFont="1" applyAlignment="1">
      <alignment horizontal="center" vertical="center"/>
    </xf>
    <xf numFmtId="0" fontId="2" fillId="0" borderId="0" xfId="0" applyFont="1" applyAlignment="1">
      <alignment vertical="center" wrapText="1"/>
    </xf>
    <xf numFmtId="0" fontId="2" fillId="4" borderId="5" xfId="0" applyFont="1" applyFill="1" applyBorder="1" applyAlignment="1">
      <alignment vertical="center" wrapText="1"/>
    </xf>
    <xf numFmtId="0" fontId="2" fillId="2" borderId="5" xfId="0" applyFont="1" applyFill="1" applyBorder="1" applyAlignment="1">
      <alignment vertical="center" wrapText="1"/>
    </xf>
    <xf numFmtId="20" fontId="2" fillId="4" borderId="5" xfId="0" applyNumberFormat="1" applyFont="1" applyFill="1" applyBorder="1" applyAlignment="1">
      <alignment horizontal="left" vertical="center"/>
    </xf>
    <xf numFmtId="20" fontId="2" fillId="4" borderId="5" xfId="0" applyNumberFormat="1" applyFont="1" applyFill="1" applyBorder="1" applyAlignment="1">
      <alignment vertical="center"/>
    </xf>
    <xf numFmtId="20" fontId="2" fillId="4" borderId="0" xfId="0" applyNumberFormat="1" applyFont="1" applyFill="1" applyAlignment="1">
      <alignment horizontal="center" vertical="center"/>
    </xf>
    <xf numFmtId="55" fontId="11" fillId="0" borderId="0" xfId="0" applyNumberFormat="1" applyFont="1" applyAlignment="1">
      <alignment vertical="center"/>
    </xf>
    <xf numFmtId="0" fontId="18" fillId="0" borderId="0" xfId="0" applyFont="1" applyAlignment="1">
      <alignment vertical="center" wrapText="1"/>
    </xf>
    <xf numFmtId="0" fontId="8" fillId="5" borderId="9" xfId="0" applyFont="1" applyFill="1" applyBorder="1" applyAlignment="1">
      <alignment vertical="center"/>
    </xf>
    <xf numFmtId="0" fontId="4" fillId="2" borderId="0" xfId="0" applyFont="1" applyFill="1" applyAlignment="1">
      <alignment vertical="center"/>
    </xf>
    <xf numFmtId="0" fontId="14" fillId="0" borderId="0" xfId="0" applyFont="1" applyAlignment="1">
      <alignment horizontal="center" vertical="center" wrapText="1"/>
    </xf>
    <xf numFmtId="0" fontId="4" fillId="0" borderId="0" xfId="0" applyFont="1" applyAlignment="1">
      <alignment horizontal="right" vertical="center" wrapText="1"/>
    </xf>
    <xf numFmtId="0" fontId="16" fillId="0" borderId="0" xfId="0" applyFont="1" applyAlignment="1">
      <alignment horizontal="center" vertical="center"/>
    </xf>
    <xf numFmtId="0" fontId="8" fillId="0" borderId="10" xfId="0" applyFont="1" applyBorder="1" applyAlignment="1">
      <alignment vertical="center"/>
    </xf>
    <xf numFmtId="0" fontId="8" fillId="0" borderId="3" xfId="0" applyFont="1" applyBorder="1" applyAlignment="1">
      <alignment horizontal="center" vertical="center"/>
    </xf>
    <xf numFmtId="0" fontId="15" fillId="0" borderId="10" xfId="0" applyFont="1" applyBorder="1" applyAlignment="1">
      <alignment vertical="center"/>
    </xf>
    <xf numFmtId="2" fontId="15" fillId="0" borderId="10" xfId="0" applyNumberFormat="1" applyFont="1" applyBorder="1" applyAlignment="1">
      <alignment vertical="center"/>
    </xf>
    <xf numFmtId="182" fontId="12" fillId="0" borderId="0" xfId="0" applyNumberFormat="1" applyFont="1" applyAlignment="1">
      <alignment horizontal="center" vertical="center"/>
    </xf>
    <xf numFmtId="0" fontId="14" fillId="0" borderId="0" xfId="0" applyFont="1" applyAlignment="1">
      <alignment horizontal="center" vertical="center"/>
    </xf>
    <xf numFmtId="0" fontId="43" fillId="0" borderId="0" xfId="0" applyFont="1" applyAlignment="1">
      <alignment horizontal="center" vertical="center" textRotation="255"/>
    </xf>
    <xf numFmtId="183" fontId="12" fillId="0" borderId="0" xfId="0" applyNumberFormat="1" applyFont="1" applyAlignment="1">
      <alignment horizontal="center" vertical="center"/>
    </xf>
    <xf numFmtId="20" fontId="12" fillId="0" borderId="0" xfId="0" applyNumberFormat="1" applyFont="1" applyAlignment="1">
      <alignment horizontal="center" vertical="center"/>
    </xf>
    <xf numFmtId="0" fontId="12" fillId="0" borderId="0" xfId="0" applyFont="1" applyAlignment="1">
      <alignment horizontal="center" vertical="center" wrapText="1"/>
    </xf>
    <xf numFmtId="183" fontId="12" fillId="0" borderId="0" xfId="0" applyNumberFormat="1" applyFont="1" applyAlignment="1">
      <alignment horizontal="center" vertical="center" wrapText="1"/>
    </xf>
    <xf numFmtId="20" fontId="12" fillId="0" borderId="0" xfId="0" applyNumberFormat="1" applyFont="1" applyAlignment="1">
      <alignment horizontal="center" vertical="center" wrapText="1"/>
    </xf>
    <xf numFmtId="182" fontId="12" fillId="0" borderId="0" xfId="0" applyNumberFormat="1" applyFont="1" applyAlignment="1">
      <alignment horizontal="center" vertical="center" wrapText="1"/>
    </xf>
    <xf numFmtId="0" fontId="8" fillId="2" borderId="0" xfId="0" applyFont="1" applyFill="1" applyAlignment="1">
      <alignment horizontal="center" vertical="center"/>
    </xf>
    <xf numFmtId="20" fontId="8" fillId="4" borderId="0" xfId="0" applyNumberFormat="1" applyFont="1" applyFill="1" applyAlignment="1">
      <alignment vertical="center"/>
    </xf>
    <xf numFmtId="20" fontId="8" fillId="2" borderId="0" xfId="0" applyNumberFormat="1" applyFont="1" applyFill="1" applyAlignment="1">
      <alignment vertical="center"/>
    </xf>
    <xf numFmtId="0" fontId="8" fillId="0" borderId="11" xfId="0" applyFont="1" applyBorder="1" applyAlignment="1">
      <alignment vertical="center"/>
    </xf>
    <xf numFmtId="0" fontId="3" fillId="0" borderId="0" xfId="0" applyFont="1"/>
    <xf numFmtId="180" fontId="3" fillId="0" borderId="0" xfId="0" applyNumberFormat="1" applyFont="1"/>
    <xf numFmtId="0" fontId="2" fillId="6" borderId="12" xfId="0" applyFont="1" applyFill="1" applyBorder="1" applyAlignment="1">
      <alignment vertical="center" wrapText="1"/>
    </xf>
    <xf numFmtId="0" fontId="19" fillId="0" borderId="9" xfId="0" applyFont="1" applyBorder="1" applyAlignment="1">
      <alignment vertical="center"/>
    </xf>
    <xf numFmtId="20" fontId="2" fillId="4" borderId="0" xfId="0" applyNumberFormat="1" applyFont="1" applyFill="1" applyAlignment="1">
      <alignment horizontal="center" vertical="center" wrapText="1"/>
    </xf>
    <xf numFmtId="179" fontId="14" fillId="0" borderId="0" xfId="0" applyNumberFormat="1" applyFont="1" applyAlignment="1">
      <alignment horizontal="center" vertical="center" wrapText="1"/>
    </xf>
    <xf numFmtId="176" fontId="14" fillId="0" borderId="2" xfId="0" applyNumberFormat="1" applyFont="1" applyBorder="1" applyAlignment="1">
      <alignment horizontal="right" vertical="center"/>
    </xf>
    <xf numFmtId="0" fontId="17" fillId="0" borderId="2" xfId="0" applyFont="1" applyBorder="1" applyAlignment="1">
      <alignment vertical="center"/>
    </xf>
    <xf numFmtId="0" fontId="6" fillId="0" borderId="0" xfId="0" applyFont="1" applyAlignment="1">
      <alignment horizontal="left" vertical="center" wrapText="1"/>
    </xf>
    <xf numFmtId="0" fontId="19" fillId="0" borderId="0" xfId="0" applyFont="1" applyAlignment="1">
      <alignment vertical="center" wrapText="1"/>
    </xf>
    <xf numFmtId="184" fontId="14" fillId="0" borderId="13" xfId="0" applyNumberFormat="1" applyFont="1" applyBorder="1" applyAlignment="1">
      <alignment vertical="center"/>
    </xf>
    <xf numFmtId="184" fontId="14" fillId="0" borderId="14" xfId="0" applyNumberFormat="1" applyFont="1" applyBorder="1" applyAlignment="1">
      <alignment horizontal="right" vertical="center"/>
    </xf>
    <xf numFmtId="184" fontId="14" fillId="0" borderId="15" xfId="0" applyNumberFormat="1" applyFont="1" applyBorder="1" applyAlignment="1">
      <alignment horizontal="right" vertical="center"/>
    </xf>
    <xf numFmtId="184" fontId="14" fillId="0" borderId="16" xfId="0" applyNumberFormat="1" applyFont="1" applyBorder="1" applyAlignment="1">
      <alignment horizontal="right" vertical="center"/>
    </xf>
    <xf numFmtId="0" fontId="22" fillId="0" borderId="0" xfId="0" applyFont="1" applyAlignment="1">
      <alignment vertical="center"/>
    </xf>
    <xf numFmtId="183" fontId="24" fillId="0" borderId="0" xfId="0" applyNumberFormat="1" applyFont="1" applyAlignment="1">
      <alignment horizontal="center" vertical="center"/>
    </xf>
    <xf numFmtId="0" fontId="27" fillId="0" borderId="17" xfId="0" applyFont="1" applyBorder="1" applyAlignment="1">
      <alignment horizontal="center" vertical="center" wrapText="1"/>
    </xf>
    <xf numFmtId="0" fontId="21" fillId="0" borderId="0" xfId="0" applyFont="1" applyAlignment="1">
      <alignment horizontal="center" vertical="center" wrapText="1"/>
    </xf>
    <xf numFmtId="182" fontId="27" fillId="0" borderId="17" xfId="0" quotePrefix="1" applyNumberFormat="1" applyFont="1" applyBorder="1" applyAlignment="1">
      <alignment horizontal="center" vertical="center" wrapText="1"/>
    </xf>
    <xf numFmtId="0" fontId="21" fillId="0" borderId="18" xfId="0" applyFont="1" applyBorder="1" applyAlignment="1">
      <alignment horizontal="center" vertical="center"/>
    </xf>
    <xf numFmtId="182" fontId="27" fillId="0" borderId="17" xfId="0" applyNumberFormat="1" applyFont="1" applyBorder="1" applyAlignment="1">
      <alignment horizontal="center" vertical="center" wrapText="1"/>
    </xf>
    <xf numFmtId="20" fontId="21" fillId="0" borderId="0" xfId="0" applyNumberFormat="1" applyFont="1" applyAlignment="1">
      <alignment horizontal="center" vertical="center"/>
    </xf>
    <xf numFmtId="20" fontId="28" fillId="0" borderId="0" xfId="0" applyNumberFormat="1" applyFont="1" applyAlignment="1">
      <alignment horizontal="center" vertical="center"/>
    </xf>
    <xf numFmtId="20" fontId="28" fillId="0" borderId="0" xfId="0" applyNumberFormat="1" applyFont="1" applyAlignment="1">
      <alignment vertical="center"/>
    </xf>
    <xf numFmtId="184" fontId="21" fillId="0" borderId="13" xfId="0" applyNumberFormat="1" applyFont="1" applyBorder="1" applyAlignment="1">
      <alignment vertical="center"/>
    </xf>
    <xf numFmtId="0" fontId="21" fillId="0" borderId="4" xfId="0" applyFont="1" applyBorder="1" applyAlignment="1">
      <alignment horizontal="center" vertical="center"/>
    </xf>
    <xf numFmtId="184" fontId="21" fillId="0" borderId="14" xfId="0" applyNumberFormat="1" applyFont="1" applyBorder="1" applyAlignment="1">
      <alignment horizontal="right" vertical="center"/>
    </xf>
    <xf numFmtId="0" fontId="21" fillId="0" borderId="5" xfId="0" applyFont="1" applyBorder="1" applyAlignment="1">
      <alignment horizontal="center" vertical="center"/>
    </xf>
    <xf numFmtId="184" fontId="21" fillId="0" borderId="15" xfId="0" applyNumberFormat="1" applyFont="1" applyBorder="1" applyAlignment="1">
      <alignment horizontal="right" vertical="center"/>
    </xf>
    <xf numFmtId="0" fontId="21" fillId="0" borderId="6" xfId="0" applyFont="1" applyBorder="1" applyAlignment="1">
      <alignment horizontal="center" vertical="center"/>
    </xf>
    <xf numFmtId="184" fontId="21" fillId="0" borderId="16" xfId="0" applyNumberFormat="1" applyFont="1" applyBorder="1" applyAlignment="1">
      <alignment horizontal="right" vertical="center"/>
    </xf>
    <xf numFmtId="0" fontId="21" fillId="0" borderId="7" xfId="0" applyFont="1" applyBorder="1" applyAlignment="1">
      <alignment horizontal="center" vertical="center"/>
    </xf>
    <xf numFmtId="184" fontId="21" fillId="0" borderId="13" xfId="0" applyNumberFormat="1" applyFont="1" applyBorder="1" applyAlignment="1">
      <alignment horizontal="right" vertical="center"/>
    </xf>
    <xf numFmtId="0" fontId="26" fillId="0" borderId="5" xfId="0" applyFont="1" applyBorder="1" applyAlignment="1">
      <alignment horizontal="center" vertical="center"/>
    </xf>
    <xf numFmtId="0" fontId="28" fillId="0" borderId="0" xfId="0" applyFont="1" applyAlignment="1">
      <alignment horizontal="left" vertical="center" wrapText="1"/>
    </xf>
    <xf numFmtId="0" fontId="26" fillId="0" borderId="0" xfId="0" applyFont="1" applyAlignment="1">
      <alignment vertical="center" wrapText="1"/>
    </xf>
    <xf numFmtId="0" fontId="30" fillId="0" borderId="0" xfId="0" applyFont="1" applyAlignment="1">
      <alignment horizontal="left" vertical="center"/>
    </xf>
    <xf numFmtId="0" fontId="31" fillId="0" borderId="0" xfId="0" applyFont="1" applyAlignment="1">
      <alignment horizontal="center" vertical="center" wrapText="1"/>
    </xf>
    <xf numFmtId="0" fontId="31" fillId="0" borderId="0" xfId="0" applyFont="1" applyAlignment="1">
      <alignment horizontal="center" vertical="center"/>
    </xf>
    <xf numFmtId="2" fontId="31" fillId="0" borderId="0" xfId="0" applyNumberFormat="1" applyFont="1" applyAlignment="1">
      <alignment horizontal="center" vertical="center"/>
    </xf>
    <xf numFmtId="184" fontId="26" fillId="0" borderId="14" xfId="0" applyNumberFormat="1" applyFont="1" applyBorder="1" applyAlignment="1">
      <alignment horizontal="center" vertical="center"/>
    </xf>
    <xf numFmtId="183" fontId="26" fillId="0" borderId="19" xfId="0" applyNumberFormat="1" applyFont="1" applyBorder="1" applyAlignment="1">
      <alignment horizontal="center" vertical="center"/>
    </xf>
    <xf numFmtId="0" fontId="26" fillId="0" borderId="20" xfId="0" applyFont="1" applyBorder="1" applyAlignment="1">
      <alignment horizontal="center" vertical="center"/>
    </xf>
    <xf numFmtId="182" fontId="26" fillId="0" borderId="21" xfId="0" applyNumberFormat="1" applyFont="1" applyBorder="1" applyAlignment="1">
      <alignment horizontal="center" vertical="center"/>
    </xf>
    <xf numFmtId="182" fontId="26" fillId="0" borderId="22" xfId="0" applyNumberFormat="1" applyFont="1" applyBorder="1" applyAlignment="1">
      <alignment horizontal="center" vertical="center"/>
    </xf>
    <xf numFmtId="184" fontId="26" fillId="0" borderId="23" xfId="0" applyNumberFormat="1" applyFont="1" applyBorder="1" applyAlignment="1">
      <alignment horizontal="center" vertical="center"/>
    </xf>
    <xf numFmtId="183" fontId="26" fillId="0" borderId="24" xfId="0" applyNumberFormat="1" applyFont="1" applyBorder="1" applyAlignment="1">
      <alignment horizontal="center" vertical="center"/>
    </xf>
    <xf numFmtId="0" fontId="26" fillId="0" borderId="25" xfId="0" applyFont="1" applyBorder="1" applyAlignment="1">
      <alignment horizontal="center" vertical="center"/>
    </xf>
    <xf numFmtId="182" fontId="26" fillId="0" borderId="26" xfId="0" applyNumberFormat="1" applyFont="1" applyBorder="1" applyAlignment="1">
      <alignment horizontal="center" vertical="center"/>
    </xf>
    <xf numFmtId="183" fontId="26" fillId="0" borderId="27" xfId="0" applyNumberFormat="1" applyFont="1" applyBorder="1" applyAlignment="1">
      <alignment horizontal="center" vertical="center"/>
    </xf>
    <xf numFmtId="182" fontId="26" fillId="0" borderId="28" xfId="0" applyNumberFormat="1" applyFont="1" applyBorder="1" applyAlignment="1">
      <alignment horizontal="center" vertical="center"/>
    </xf>
    <xf numFmtId="0" fontId="32" fillId="0" borderId="0" xfId="0" applyFont="1" applyAlignment="1">
      <alignment vertical="center" wrapText="1"/>
    </xf>
    <xf numFmtId="0" fontId="23" fillId="0" borderId="9" xfId="0" applyFont="1" applyBorder="1" applyAlignment="1">
      <alignment vertical="center"/>
    </xf>
    <xf numFmtId="0" fontId="29" fillId="2" borderId="1" xfId="0" applyFont="1" applyFill="1" applyBorder="1" applyAlignment="1">
      <alignment horizontal="center" vertical="center" wrapText="1"/>
    </xf>
    <xf numFmtId="176" fontId="26" fillId="0" borderId="14" xfId="0" applyNumberFormat="1" applyFont="1" applyBorder="1" applyAlignment="1">
      <alignment horizontal="center" vertical="center"/>
    </xf>
    <xf numFmtId="176" fontId="26" fillId="0" borderId="23" xfId="0" applyNumberFormat="1" applyFont="1" applyBorder="1" applyAlignment="1">
      <alignment horizontal="center" vertical="center"/>
    </xf>
    <xf numFmtId="0" fontId="23" fillId="2" borderId="1" xfId="0" applyFont="1" applyFill="1" applyBorder="1" applyAlignment="1">
      <alignment horizontal="center" vertical="center" wrapText="1"/>
    </xf>
    <xf numFmtId="0" fontId="34" fillId="0" borderId="0" xfId="0" applyFont="1" applyAlignment="1">
      <alignment horizontal="left" vertical="center"/>
    </xf>
    <xf numFmtId="0" fontId="33" fillId="0" borderId="29" xfId="0" applyFont="1" applyBorder="1" applyAlignment="1">
      <alignment horizontal="right" vertical="center" wrapText="1"/>
    </xf>
    <xf numFmtId="0" fontId="33" fillId="0" borderId="29" xfId="0" applyFont="1" applyBorder="1" applyAlignment="1">
      <alignment horizontal="right" vertical="center"/>
    </xf>
    <xf numFmtId="183" fontId="27" fillId="0" borderId="30" xfId="0" applyNumberFormat="1" applyFont="1" applyBorder="1" applyAlignment="1">
      <alignment horizontal="center" vertical="center"/>
    </xf>
    <xf numFmtId="20" fontId="27" fillId="0" borderId="31" xfId="0" applyNumberFormat="1" applyFont="1" applyBorder="1" applyAlignment="1">
      <alignment horizontal="center" vertical="center"/>
    </xf>
    <xf numFmtId="181" fontId="27" fillId="0" borderId="3" xfId="0" quotePrefix="1" applyNumberFormat="1" applyFont="1" applyBorder="1" applyAlignment="1">
      <alignment horizontal="center" vertical="center"/>
    </xf>
    <xf numFmtId="183" fontId="27" fillId="0" borderId="32" xfId="0" applyNumberFormat="1" applyFont="1" applyBorder="1" applyAlignment="1">
      <alignment horizontal="center" vertical="center"/>
    </xf>
    <xf numFmtId="182" fontId="27" fillId="0" borderId="33" xfId="0" applyNumberFormat="1" applyFont="1" applyBorder="1" applyAlignment="1">
      <alignment horizontal="center" vertical="center"/>
    </xf>
    <xf numFmtId="0" fontId="21" fillId="0" borderId="34" xfId="0" applyFont="1" applyBorder="1" applyAlignment="1">
      <alignment horizontal="center" vertical="center" wrapText="1"/>
    </xf>
    <xf numFmtId="0" fontId="21" fillId="0" borderId="33" xfId="0" applyFont="1" applyBorder="1" applyAlignment="1">
      <alignment horizontal="center" vertical="center" wrapText="1"/>
    </xf>
    <xf numFmtId="183" fontId="27" fillId="0" borderId="19" xfId="0" applyNumberFormat="1" applyFont="1" applyBorder="1" applyAlignment="1">
      <alignment horizontal="center" vertical="center"/>
    </xf>
    <xf numFmtId="20" fontId="27" fillId="0" borderId="20" xfId="0" applyNumberFormat="1" applyFont="1" applyBorder="1" applyAlignment="1">
      <alignment horizontal="center" vertical="center"/>
    </xf>
    <xf numFmtId="182" fontId="27" fillId="0" borderId="35" xfId="0" applyNumberFormat="1" applyFont="1" applyBorder="1" applyAlignment="1">
      <alignment horizontal="center" vertical="center"/>
    </xf>
    <xf numFmtId="182" fontId="27" fillId="0" borderId="36" xfId="0" applyNumberFormat="1" applyFont="1" applyBorder="1" applyAlignment="1">
      <alignment horizontal="center" vertical="center"/>
    </xf>
    <xf numFmtId="0" fontId="21" fillId="0" borderId="6" xfId="0" applyFont="1" applyBorder="1" applyAlignment="1">
      <alignment horizontal="center" vertical="center" wrapText="1"/>
    </xf>
    <xf numFmtId="0" fontId="21" fillId="0" borderId="10" xfId="0" applyFont="1" applyBorder="1" applyAlignment="1">
      <alignment horizontal="center" vertical="center" wrapText="1"/>
    </xf>
    <xf numFmtId="182" fontId="27" fillId="0" borderId="0" xfId="0" applyNumberFormat="1" applyFont="1" applyAlignment="1">
      <alignment horizontal="center" vertical="center"/>
    </xf>
    <xf numFmtId="183" fontId="27" fillId="0" borderId="37" xfId="0" applyNumberFormat="1" applyFont="1" applyBorder="1" applyAlignment="1">
      <alignment horizontal="center" vertical="center"/>
    </xf>
    <xf numFmtId="20" fontId="27" fillId="0" borderId="38" xfId="0" applyNumberFormat="1" applyFont="1" applyBorder="1" applyAlignment="1">
      <alignment horizontal="center" vertical="center"/>
    </xf>
    <xf numFmtId="0" fontId="21" fillId="0" borderId="21" xfId="0" applyFont="1" applyBorder="1" applyAlignment="1">
      <alignment horizontal="center" vertical="center" wrapText="1"/>
    </xf>
    <xf numFmtId="183" fontId="27" fillId="0" borderId="27" xfId="0" applyNumberFormat="1" applyFont="1" applyBorder="1" applyAlignment="1">
      <alignment horizontal="center" vertical="center"/>
    </xf>
    <xf numFmtId="183" fontId="46" fillId="0" borderId="19" xfId="0" applyNumberFormat="1" applyFont="1" applyBorder="1" applyAlignment="1">
      <alignment horizontal="center" vertical="center"/>
    </xf>
    <xf numFmtId="182" fontId="46" fillId="0" borderId="36" xfId="0" applyNumberFormat="1" applyFont="1" applyBorder="1" applyAlignment="1">
      <alignment horizontal="center" vertical="center"/>
    </xf>
    <xf numFmtId="183" fontId="46" fillId="0" borderId="37" xfId="0" applyNumberFormat="1" applyFont="1" applyBorder="1" applyAlignment="1">
      <alignment horizontal="center" vertical="center"/>
    </xf>
    <xf numFmtId="182" fontId="46" fillId="0" borderId="35" xfId="0" applyNumberFormat="1" applyFont="1" applyBorder="1" applyAlignment="1">
      <alignment horizontal="center" vertical="center"/>
    </xf>
    <xf numFmtId="183" fontId="46" fillId="0" borderId="27" xfId="0" applyNumberFormat="1" applyFont="1" applyBorder="1" applyAlignment="1">
      <alignment horizontal="center" vertical="center"/>
    </xf>
    <xf numFmtId="0" fontId="21" fillId="0" borderId="5" xfId="0" applyFont="1" applyBorder="1" applyAlignment="1">
      <alignment horizontal="center" vertical="center" wrapText="1"/>
    </xf>
    <xf numFmtId="182" fontId="27" fillId="0" borderId="39" xfId="0" applyNumberFormat="1" applyFont="1" applyBorder="1" applyAlignment="1">
      <alignment horizontal="center" vertical="center"/>
    </xf>
    <xf numFmtId="0" fontId="21" fillId="0" borderId="40" xfId="0" applyFont="1" applyBorder="1" applyAlignment="1">
      <alignment horizontal="center" vertical="center" wrapText="1"/>
    </xf>
    <xf numFmtId="20" fontId="27" fillId="0" borderId="42" xfId="0" applyNumberFormat="1" applyFont="1" applyBorder="1" applyAlignment="1">
      <alignment horizontal="center" vertical="center"/>
    </xf>
    <xf numFmtId="20" fontId="27" fillId="0" borderId="43" xfId="0" applyNumberFormat="1" applyFont="1" applyBorder="1" applyAlignment="1">
      <alignment horizontal="center" vertical="center"/>
    </xf>
    <xf numFmtId="0" fontId="21" fillId="0" borderId="41" xfId="0" applyFont="1" applyBorder="1" applyAlignment="1">
      <alignment horizontal="center" vertical="center" wrapText="1"/>
    </xf>
    <xf numFmtId="183" fontId="27" fillId="0" borderId="24" xfId="0" applyNumberFormat="1" applyFont="1" applyBorder="1" applyAlignment="1">
      <alignment horizontal="center" vertical="center"/>
    </xf>
    <xf numFmtId="20" fontId="27" fillId="0" borderId="25" xfId="0" applyNumberFormat="1" applyFont="1" applyBorder="1" applyAlignment="1">
      <alignment horizontal="center" vertical="center"/>
    </xf>
    <xf numFmtId="183" fontId="27" fillId="0" borderId="44" xfId="0" applyNumberFormat="1" applyFont="1" applyBorder="1" applyAlignment="1">
      <alignment horizontal="center" vertical="center"/>
    </xf>
    <xf numFmtId="182" fontId="27" fillId="0" borderId="16" xfId="0" applyNumberFormat="1" applyFont="1" applyBorder="1" applyAlignment="1">
      <alignment horizontal="center" vertical="center"/>
    </xf>
    <xf numFmtId="0" fontId="21" fillId="0" borderId="45" xfId="0" applyFont="1" applyBorder="1" applyAlignment="1">
      <alignment horizontal="center" vertical="center" wrapText="1"/>
    </xf>
    <xf numFmtId="182" fontId="27" fillId="0" borderId="46" xfId="0" applyNumberFormat="1" applyFont="1" applyBorder="1" applyAlignment="1">
      <alignment horizontal="center" vertical="center"/>
    </xf>
    <xf numFmtId="0" fontId="21" fillId="0" borderId="4" xfId="0" applyFont="1" applyBorder="1" applyAlignment="1">
      <alignment horizontal="center" vertical="center" wrapText="1"/>
    </xf>
    <xf numFmtId="0" fontId="33" fillId="0" borderId="47" xfId="0" applyFont="1" applyBorder="1" applyAlignment="1">
      <alignment horizontal="center" vertical="center" wrapText="1"/>
    </xf>
    <xf numFmtId="182" fontId="27" fillId="0" borderId="21" xfId="0" applyNumberFormat="1" applyFont="1" applyBorder="1" applyAlignment="1">
      <alignment horizontal="center" vertical="center"/>
    </xf>
    <xf numFmtId="182" fontId="27" fillId="0" borderId="48" xfId="0" applyNumberFormat="1" applyFont="1" applyBorder="1" applyAlignment="1">
      <alignment horizontal="center" vertical="center"/>
    </xf>
    <xf numFmtId="0" fontId="33" fillId="0" borderId="41" xfId="0" applyFont="1" applyBorder="1" applyAlignment="1">
      <alignment horizontal="center" vertical="center" wrapText="1"/>
    </xf>
    <xf numFmtId="0" fontId="27" fillId="0" borderId="41" xfId="0" applyFont="1" applyBorder="1" applyAlignment="1">
      <alignment horizontal="center" vertical="center" wrapText="1"/>
    </xf>
    <xf numFmtId="0" fontId="21" fillId="0" borderId="50" xfId="0" applyFont="1" applyBorder="1" applyAlignment="1">
      <alignment horizontal="center" vertical="center" wrapText="1"/>
    </xf>
    <xf numFmtId="182" fontId="27" fillId="0" borderId="28" xfId="0" applyNumberFormat="1" applyFont="1" applyBorder="1" applyAlignment="1">
      <alignment horizontal="center" vertical="center"/>
    </xf>
    <xf numFmtId="20" fontId="27" fillId="0" borderId="25" xfId="0" applyNumberFormat="1" applyFont="1" applyBorder="1" applyAlignment="1">
      <alignment horizontal="center" vertical="center" wrapText="1"/>
    </xf>
    <xf numFmtId="0" fontId="37" fillId="0" borderId="0" xfId="0" applyFont="1" applyAlignment="1">
      <alignment vertical="center"/>
    </xf>
    <xf numFmtId="20" fontId="2" fillId="4" borderId="5" xfId="0" applyNumberFormat="1" applyFont="1" applyFill="1" applyBorder="1" applyAlignment="1">
      <alignment horizontal="center" vertical="center" wrapText="1"/>
    </xf>
    <xf numFmtId="20" fontId="2" fillId="2" borderId="5" xfId="0" applyNumberFormat="1" applyFont="1" applyFill="1" applyBorder="1" applyAlignment="1">
      <alignment horizontal="center" vertical="center" wrapText="1"/>
    </xf>
    <xf numFmtId="20" fontId="2" fillId="4" borderId="5" xfId="0" applyNumberFormat="1" applyFont="1" applyFill="1" applyBorder="1" applyAlignment="1">
      <alignment horizontal="center" vertical="center"/>
    </xf>
    <xf numFmtId="20" fontId="2" fillId="0" borderId="5" xfId="0" applyNumberFormat="1" applyFont="1" applyBorder="1" applyAlignment="1">
      <alignment horizontal="center" vertical="center" wrapText="1"/>
    </xf>
    <xf numFmtId="20" fontId="2" fillId="2" borderId="5" xfId="0" applyNumberFormat="1" applyFont="1" applyFill="1" applyBorder="1" applyAlignment="1">
      <alignment horizontal="center" vertical="center"/>
    </xf>
    <xf numFmtId="20" fontId="2" fillId="0" borderId="5" xfId="0" applyNumberFormat="1" applyFont="1" applyBorder="1" applyAlignment="1">
      <alignment horizontal="center" vertical="center"/>
    </xf>
    <xf numFmtId="20" fontId="2" fillId="0" borderId="6" xfId="0" applyNumberFormat="1" applyFont="1" applyBorder="1" applyAlignment="1">
      <alignment horizontal="center" vertical="center"/>
    </xf>
    <xf numFmtId="182" fontId="27" fillId="0" borderId="10" xfId="0" applyNumberFormat="1" applyFont="1" applyBorder="1" applyAlignment="1">
      <alignment horizontal="center" vertical="center"/>
    </xf>
    <xf numFmtId="0" fontId="21" fillId="0" borderId="36" xfId="0" applyFont="1" applyBorder="1" applyAlignment="1">
      <alignment horizontal="center" vertical="center"/>
    </xf>
    <xf numFmtId="0" fontId="47" fillId="0" borderId="36" xfId="0" applyFont="1" applyBorder="1" applyAlignment="1">
      <alignment horizontal="center" vertical="center"/>
    </xf>
    <xf numFmtId="0" fontId="21" fillId="0" borderId="35" xfId="0" applyFont="1" applyBorder="1" applyAlignment="1">
      <alignment horizontal="center" vertical="center"/>
    </xf>
    <xf numFmtId="0" fontId="21" fillId="0" borderId="39" xfId="0" applyFont="1" applyBorder="1" applyAlignment="1">
      <alignment horizontal="center" vertical="center"/>
    </xf>
    <xf numFmtId="0" fontId="47" fillId="0" borderId="35" xfId="0" applyFont="1" applyBorder="1" applyAlignment="1">
      <alignment horizontal="center" vertical="center"/>
    </xf>
    <xf numFmtId="0" fontId="21" fillId="0" borderId="52" xfId="0" applyFont="1" applyBorder="1" applyAlignment="1">
      <alignment horizontal="center" vertical="center"/>
    </xf>
    <xf numFmtId="0" fontId="21" fillId="0" borderId="53" xfId="0" applyFont="1" applyBorder="1" applyAlignment="1">
      <alignment horizontal="center" vertical="center"/>
    </xf>
    <xf numFmtId="0" fontId="2" fillId="4" borderId="5" xfId="0" applyFont="1" applyFill="1" applyBorder="1" applyAlignment="1">
      <alignment horizontal="center" vertical="center"/>
    </xf>
    <xf numFmtId="0" fontId="2" fillId="2" borderId="5" xfId="0" applyFont="1" applyFill="1" applyBorder="1" applyAlignment="1">
      <alignment horizontal="center" vertical="center"/>
    </xf>
    <xf numFmtId="0" fontId="2" fillId="4" borderId="5"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0" borderId="5" xfId="0" applyFont="1" applyBorder="1" applyAlignment="1">
      <alignment horizontal="center" vertical="center"/>
    </xf>
    <xf numFmtId="0" fontId="33" fillId="2" borderId="0" xfId="0" applyFont="1" applyFill="1" applyAlignment="1">
      <alignment horizontal="left" vertical="center"/>
    </xf>
    <xf numFmtId="0" fontId="2" fillId="0" borderId="5" xfId="0" applyFont="1" applyBorder="1" applyAlignment="1">
      <alignment horizontal="center" vertical="center" wrapText="1"/>
    </xf>
    <xf numFmtId="185" fontId="2" fillId="4" borderId="54" xfId="0" applyNumberFormat="1" applyFont="1" applyFill="1" applyBorder="1" applyAlignment="1">
      <alignment horizontal="center" vertical="center" wrapText="1"/>
    </xf>
    <xf numFmtId="185" fontId="2" fillId="2" borderId="54" xfId="0" applyNumberFormat="1" applyFont="1" applyFill="1" applyBorder="1" applyAlignment="1">
      <alignment horizontal="center" vertical="center" wrapText="1"/>
    </xf>
    <xf numFmtId="185" fontId="2" fillId="4" borderId="54" xfId="0" applyNumberFormat="1" applyFont="1" applyFill="1" applyBorder="1" applyAlignment="1">
      <alignment horizontal="center" vertical="center"/>
    </xf>
    <xf numFmtId="185" fontId="2" fillId="0" borderId="54" xfId="0" applyNumberFormat="1" applyFont="1" applyBorder="1" applyAlignment="1">
      <alignment horizontal="center" vertical="center" wrapText="1"/>
    </xf>
    <xf numFmtId="185" fontId="2" fillId="2" borderId="54" xfId="0" applyNumberFormat="1" applyFont="1" applyFill="1" applyBorder="1" applyAlignment="1">
      <alignment horizontal="center" vertical="center"/>
    </xf>
    <xf numFmtId="185" fontId="2" fillId="4" borderId="5" xfId="0" applyNumberFormat="1" applyFont="1" applyFill="1" applyBorder="1" applyAlignment="1">
      <alignment horizontal="center" vertical="center"/>
    </xf>
    <xf numFmtId="185" fontId="2" fillId="2" borderId="5" xfId="0" applyNumberFormat="1" applyFont="1" applyFill="1" applyBorder="1" applyAlignment="1">
      <alignment horizontal="center" vertical="center"/>
    </xf>
    <xf numFmtId="185" fontId="2" fillId="6" borderId="55" xfId="0" applyNumberFormat="1" applyFont="1" applyFill="1" applyBorder="1" applyAlignment="1">
      <alignment horizontal="center" vertical="center" wrapText="1"/>
    </xf>
    <xf numFmtId="185" fontId="2" fillId="6" borderId="55" xfId="0" applyNumberFormat="1" applyFont="1" applyFill="1" applyBorder="1" applyAlignment="1">
      <alignment horizontal="center" vertical="center"/>
    </xf>
    <xf numFmtId="185" fontId="2" fillId="6" borderId="56" xfId="0" applyNumberFormat="1" applyFont="1" applyFill="1" applyBorder="1" applyAlignment="1">
      <alignment horizontal="center" vertical="center"/>
    </xf>
    <xf numFmtId="185" fontId="2" fillId="4" borderId="5" xfId="0" applyNumberFormat="1" applyFont="1" applyFill="1" applyBorder="1" applyAlignment="1">
      <alignment horizontal="center" vertical="center" wrapText="1"/>
    </xf>
    <xf numFmtId="185" fontId="2" fillId="2" borderId="5" xfId="0" applyNumberFormat="1" applyFont="1" applyFill="1" applyBorder="1" applyAlignment="1">
      <alignment horizontal="center" vertical="center" wrapText="1"/>
    </xf>
    <xf numFmtId="185" fontId="2" fillId="0" borderId="5" xfId="0" applyNumberFormat="1" applyFont="1" applyBorder="1" applyAlignment="1">
      <alignment horizontal="center" vertical="center"/>
    </xf>
    <xf numFmtId="185" fontId="2" fillId="0" borderId="55" xfId="0" applyNumberFormat="1" applyFont="1" applyBorder="1" applyAlignment="1">
      <alignment horizontal="center" vertical="center"/>
    </xf>
    <xf numFmtId="185" fontId="2" fillId="0" borderId="54" xfId="0" applyNumberFormat="1" applyFont="1" applyBorder="1" applyAlignment="1">
      <alignment horizontal="center" vertical="center"/>
    </xf>
    <xf numFmtId="185" fontId="2" fillId="0" borderId="56" xfId="0" applyNumberFormat="1" applyFont="1" applyBorder="1" applyAlignment="1">
      <alignment horizontal="center" vertical="center"/>
    </xf>
    <xf numFmtId="0" fontId="22" fillId="0" borderId="0" xfId="0" applyFont="1" applyAlignment="1">
      <alignment horizontal="left" vertical="center"/>
    </xf>
    <xf numFmtId="0" fontId="27" fillId="0" borderId="49" xfId="0" applyFont="1" applyBorder="1" applyAlignment="1">
      <alignment horizontal="center" vertical="center" wrapText="1"/>
    </xf>
    <xf numFmtId="0" fontId="27" fillId="0" borderId="51" xfId="0" applyFont="1" applyBorder="1" applyAlignment="1">
      <alignment horizontal="center" vertical="center" wrapText="1"/>
    </xf>
    <xf numFmtId="56" fontId="0" fillId="0" borderId="0" xfId="0" applyNumberFormat="1"/>
    <xf numFmtId="0" fontId="7" fillId="0" borderId="0" xfId="0" applyFont="1" applyAlignment="1">
      <alignment vertical="center" wrapText="1"/>
    </xf>
    <xf numFmtId="0" fontId="2" fillId="4" borderId="0" xfId="0" applyFont="1" applyFill="1" applyAlignment="1">
      <alignment horizontal="center" vertical="center" wrapText="1"/>
    </xf>
    <xf numFmtId="0" fontId="6" fillId="0" borderId="4" xfId="0" applyFont="1" applyBorder="1" applyAlignment="1">
      <alignment horizontal="center" vertical="center" textRotation="255"/>
    </xf>
    <xf numFmtId="0" fontId="6" fillId="0" borderId="5" xfId="0" applyFont="1" applyBorder="1" applyAlignment="1">
      <alignment horizontal="center" vertical="center" textRotation="255"/>
    </xf>
    <xf numFmtId="0" fontId="6" fillId="0" borderId="6" xfId="0" applyFont="1" applyBorder="1" applyAlignment="1">
      <alignment horizontal="center" vertical="center" textRotation="255"/>
    </xf>
    <xf numFmtId="0" fontId="8" fillId="4" borderId="0" xfId="0" applyFont="1" applyFill="1" applyAlignment="1">
      <alignment horizontal="center" vertical="center" wrapText="1"/>
    </xf>
    <xf numFmtId="20" fontId="8" fillId="5" borderId="0" xfId="0" applyNumberFormat="1" applyFont="1" applyFill="1" applyAlignment="1">
      <alignment vertical="center" wrapText="1"/>
    </xf>
    <xf numFmtId="0" fontId="6" fillId="0" borderId="7" xfId="0" applyFont="1" applyBorder="1" applyAlignment="1">
      <alignment vertical="center" textRotation="255"/>
    </xf>
    <xf numFmtId="20" fontId="8" fillId="3" borderId="0" xfId="0" applyNumberFormat="1" applyFont="1" applyFill="1" applyAlignment="1">
      <alignment vertical="center" wrapText="1"/>
    </xf>
    <xf numFmtId="0" fontId="49" fillId="0" borderId="40" xfId="0" applyFont="1" applyBorder="1" applyAlignment="1">
      <alignment horizontal="center" vertical="center" wrapText="1"/>
    </xf>
    <xf numFmtId="182" fontId="26" fillId="0" borderId="8" xfId="0" applyNumberFormat="1" applyFont="1" applyBorder="1" applyAlignment="1">
      <alignment horizontal="center" vertical="center"/>
    </xf>
    <xf numFmtId="182" fontId="26" fillId="0" borderId="26" xfId="0" applyNumberFormat="1" applyFont="1" applyBorder="1" applyAlignment="1">
      <alignment horizontal="center" vertical="center"/>
    </xf>
    <xf numFmtId="182" fontId="26" fillId="0" borderId="74" xfId="0" applyNumberFormat="1" applyFont="1" applyBorder="1" applyAlignment="1">
      <alignment horizontal="center" vertical="center"/>
    </xf>
    <xf numFmtId="0" fontId="26" fillId="0" borderId="54" xfId="0" applyFont="1" applyBorder="1" applyAlignment="1">
      <alignment horizontal="center" vertical="center"/>
    </xf>
    <xf numFmtId="0" fontId="26" fillId="0" borderId="35" xfId="0" applyFont="1" applyBorder="1" applyAlignment="1">
      <alignment horizontal="center" vertical="center"/>
    </xf>
    <xf numFmtId="182" fontId="26" fillId="0" borderId="54" xfId="0" applyNumberFormat="1" applyFont="1" applyBorder="1" applyAlignment="1">
      <alignment horizontal="center" vertical="center"/>
    </xf>
    <xf numFmtId="182" fontId="26" fillId="0" borderId="21" xfId="0" applyNumberFormat="1" applyFont="1" applyBorder="1" applyAlignment="1">
      <alignment horizontal="center" vertical="center"/>
    </xf>
    <xf numFmtId="182" fontId="26" fillId="0" borderId="73" xfId="0" applyNumberFormat="1" applyFont="1" applyBorder="1" applyAlignment="1">
      <alignment horizontal="center" vertical="center"/>
    </xf>
    <xf numFmtId="0" fontId="21" fillId="0" borderId="71" xfId="0" applyFont="1" applyBorder="1" applyAlignment="1">
      <alignment horizontal="center" vertical="center"/>
    </xf>
    <xf numFmtId="0" fontId="21" fillId="0" borderId="33" xfId="0" applyFont="1" applyBorder="1" applyAlignment="1">
      <alignment horizontal="center" vertical="center"/>
    </xf>
    <xf numFmtId="0" fontId="21" fillId="0" borderId="72" xfId="0" applyFont="1" applyBorder="1" applyAlignment="1">
      <alignment horizontal="center" vertical="center"/>
    </xf>
    <xf numFmtId="0" fontId="26" fillId="0" borderId="8" xfId="0" applyFont="1" applyBorder="1" applyAlignment="1">
      <alignment horizontal="center" vertical="center"/>
    </xf>
    <xf numFmtId="0" fontId="26" fillId="0" borderId="16" xfId="0" applyFont="1" applyBorder="1" applyAlignment="1">
      <alignment horizontal="center" vertical="center"/>
    </xf>
    <xf numFmtId="0" fontId="24" fillId="0" borderId="61" xfId="0" applyFont="1" applyBorder="1" applyAlignment="1">
      <alignment horizontal="center" vertical="center"/>
    </xf>
    <xf numFmtId="0" fontId="24" fillId="0" borderId="63" xfId="0" applyFont="1" applyBorder="1" applyAlignment="1">
      <alignment horizontal="center" vertical="center"/>
    </xf>
    <xf numFmtId="0" fontId="24" fillId="0" borderId="62" xfId="0" applyFont="1" applyBorder="1" applyAlignment="1">
      <alignment horizontal="center" vertical="center"/>
    </xf>
    <xf numFmtId="0" fontId="21" fillId="0" borderId="52" xfId="0" applyFont="1" applyBorder="1" applyAlignment="1">
      <alignment horizontal="center" vertical="center"/>
    </xf>
    <xf numFmtId="55" fontId="11" fillId="0" borderId="0" xfId="0" applyNumberFormat="1" applyFont="1" applyAlignment="1">
      <alignment horizontal="center" vertical="center"/>
    </xf>
    <xf numFmtId="55" fontId="30" fillId="0" borderId="61" xfId="0" applyNumberFormat="1" applyFont="1" applyBorder="1" applyAlignment="1">
      <alignment horizontal="center" vertical="center" wrapText="1"/>
    </xf>
    <xf numFmtId="55" fontId="30" fillId="0" borderId="63" xfId="0" applyNumberFormat="1" applyFont="1" applyBorder="1" applyAlignment="1">
      <alignment horizontal="center" vertical="center" wrapText="1"/>
    </xf>
    <xf numFmtId="55" fontId="30" fillId="0" borderId="62" xfId="0" applyNumberFormat="1" applyFont="1" applyBorder="1" applyAlignment="1">
      <alignment horizontal="center" vertical="center" wrapText="1"/>
    </xf>
    <xf numFmtId="0" fontId="16" fillId="0" borderId="0" xfId="0" applyFont="1" applyAlignment="1">
      <alignment horizontal="center" vertical="center"/>
    </xf>
    <xf numFmtId="0" fontId="33" fillId="0" borderId="0" xfId="0" applyFont="1" applyAlignment="1">
      <alignment horizontal="left" vertical="center" wrapText="1"/>
    </xf>
    <xf numFmtId="0" fontId="21" fillId="0" borderId="64" xfId="0" applyFont="1" applyBorder="1" applyAlignment="1">
      <alignment horizontal="center" vertical="center"/>
    </xf>
    <xf numFmtId="0" fontId="21" fillId="0" borderId="3" xfId="0" applyFont="1" applyBorder="1" applyAlignment="1">
      <alignment horizontal="center" vertical="center"/>
    </xf>
    <xf numFmtId="0" fontId="21" fillId="0" borderId="65" xfId="0" applyFont="1" applyBorder="1" applyAlignment="1">
      <alignment horizontal="center" vertical="center"/>
    </xf>
    <xf numFmtId="0" fontId="21" fillId="0" borderId="66" xfId="0" applyFont="1" applyBorder="1" applyAlignment="1">
      <alignment horizontal="center" vertical="center"/>
    </xf>
    <xf numFmtId="0" fontId="21" fillId="0" borderId="1" xfId="0" applyFont="1" applyBorder="1" applyAlignment="1">
      <alignment horizontal="center" vertical="center"/>
    </xf>
    <xf numFmtId="0" fontId="21" fillId="0" borderId="67" xfId="0" applyFont="1" applyBorder="1" applyAlignment="1">
      <alignment horizontal="center" vertical="center"/>
    </xf>
    <xf numFmtId="0" fontId="36" fillId="0" borderId="68" xfId="0" applyFont="1" applyBorder="1" applyAlignment="1">
      <alignment horizontal="center" vertical="center" wrapText="1"/>
    </xf>
    <xf numFmtId="0" fontId="36" fillId="0" borderId="69" xfId="0" applyFont="1" applyBorder="1" applyAlignment="1">
      <alignment horizontal="center" vertical="center" wrapText="1"/>
    </xf>
    <xf numFmtId="0" fontId="34" fillId="8" borderId="0" xfId="0" applyFont="1" applyFill="1" applyAlignment="1">
      <alignment horizontal="left" vertical="center"/>
    </xf>
    <xf numFmtId="0" fontId="24" fillId="2" borderId="70" xfId="0" applyFont="1" applyFill="1" applyBorder="1" applyAlignment="1">
      <alignment horizontal="center" vertical="center"/>
    </xf>
    <xf numFmtId="0" fontId="24" fillId="2" borderId="1" xfId="0" applyFont="1" applyFill="1" applyBorder="1" applyAlignment="1">
      <alignment horizontal="center" vertical="center"/>
    </xf>
    <xf numFmtId="0" fontId="24" fillId="2" borderId="67" xfId="0" applyFont="1" applyFill="1" applyBorder="1" applyAlignment="1">
      <alignment horizontal="center" vertical="center"/>
    </xf>
    <xf numFmtId="0" fontId="48" fillId="0" borderId="0" xfId="0" applyFont="1" applyAlignment="1">
      <alignment horizontal="left" vertical="center" wrapText="1"/>
    </xf>
    <xf numFmtId="0" fontId="21" fillId="0" borderId="0" xfId="0" applyFont="1" applyAlignment="1">
      <alignment horizontal="right" vertical="center" wrapText="1"/>
    </xf>
    <xf numFmtId="0" fontId="21" fillId="0" borderId="11" xfId="0" applyFont="1" applyBorder="1" applyAlignment="1">
      <alignment horizontal="right" vertical="center" wrapText="1"/>
    </xf>
    <xf numFmtId="0" fontId="36" fillId="0" borderId="0" xfId="0" applyFont="1" applyAlignment="1">
      <alignment horizontal="center" vertical="center" wrapText="1"/>
    </xf>
    <xf numFmtId="0" fontId="36" fillId="0" borderId="11" xfId="0" applyFont="1" applyBorder="1" applyAlignment="1">
      <alignment horizontal="center" vertical="center" wrapText="1"/>
    </xf>
    <xf numFmtId="0" fontId="24" fillId="2" borderId="71" xfId="0" applyFont="1" applyFill="1" applyBorder="1" applyAlignment="1">
      <alignment horizontal="center" vertical="center" wrapText="1"/>
    </xf>
    <xf numFmtId="0" fontId="24" fillId="2" borderId="33" xfId="0" applyFont="1" applyFill="1" applyBorder="1" applyAlignment="1">
      <alignment horizontal="center" vertical="center" wrapText="1"/>
    </xf>
    <xf numFmtId="0" fontId="36" fillId="0" borderId="34" xfId="0" applyFont="1" applyBorder="1" applyAlignment="1">
      <alignment horizontal="center" vertical="center" wrapText="1"/>
    </xf>
    <xf numFmtId="0" fontId="36" fillId="0" borderId="45"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33" fillId="7" borderId="0" xfId="0" applyFont="1" applyFill="1" applyAlignment="1">
      <alignment horizontal="left" vertical="top" wrapText="1"/>
    </xf>
    <xf numFmtId="0" fontId="30" fillId="8" borderId="0" xfId="0" applyFont="1" applyFill="1" applyAlignment="1">
      <alignment horizontal="left" vertical="center" wrapText="1"/>
    </xf>
    <xf numFmtId="0" fontId="33" fillId="8" borderId="0" xfId="0" applyFont="1" applyFill="1" applyAlignment="1">
      <alignment horizontal="left" vertical="center" wrapText="1"/>
    </xf>
    <xf numFmtId="0" fontId="4" fillId="0" borderId="2" xfId="0" applyFont="1" applyBorder="1" applyAlignment="1">
      <alignment horizontal="right" vertical="center" textRotation="255" wrapText="1"/>
    </xf>
    <xf numFmtId="0" fontId="26" fillId="0" borderId="3" xfId="0" applyFont="1" applyBorder="1" applyAlignment="1">
      <alignment horizontal="left" vertical="center" wrapText="1"/>
    </xf>
    <xf numFmtId="0" fontId="26" fillId="0" borderId="0" xfId="0" applyFont="1" applyAlignment="1">
      <alignment horizontal="left" vertical="center" wrapText="1"/>
    </xf>
    <xf numFmtId="0" fontId="26" fillId="0" borderId="54" xfId="0" applyFont="1" applyBorder="1" applyAlignment="1">
      <alignment horizontal="center" vertical="center" wrapText="1"/>
    </xf>
    <xf numFmtId="0" fontId="26" fillId="0" borderId="21" xfId="0" applyFont="1" applyBorder="1" applyAlignment="1">
      <alignment horizontal="center" vertical="center" wrapText="1"/>
    </xf>
    <xf numFmtId="0" fontId="26" fillId="0" borderId="35" xfId="0" applyFont="1" applyBorder="1" applyAlignment="1">
      <alignment horizontal="center" vertical="center" wrapText="1"/>
    </xf>
    <xf numFmtId="0" fontId="33" fillId="7" borderId="0" xfId="0" applyFont="1" applyFill="1" applyAlignment="1">
      <alignment horizontal="left" vertical="center" wrapText="1"/>
    </xf>
    <xf numFmtId="0" fontId="21" fillId="0" borderId="60" xfId="0" applyFont="1" applyBorder="1" applyAlignment="1">
      <alignment horizontal="center" vertical="center"/>
    </xf>
    <xf numFmtId="0" fontId="4" fillId="0" borderId="0" xfId="0" applyFont="1" applyAlignment="1">
      <alignment horizontal="left" wrapText="1"/>
    </xf>
    <xf numFmtId="183" fontId="24" fillId="0" borderId="57" xfId="0" applyNumberFormat="1" applyFont="1" applyBorder="1" applyAlignment="1">
      <alignment horizontal="center" vertical="center"/>
    </xf>
    <xf numFmtId="183" fontId="24" fillId="0" borderId="58" xfId="0" applyNumberFormat="1" applyFont="1" applyBorder="1" applyAlignment="1">
      <alignment horizontal="center" vertical="center"/>
    </xf>
    <xf numFmtId="183" fontId="24" fillId="0" borderId="59" xfId="0" applyNumberFormat="1" applyFont="1" applyBorder="1" applyAlignment="1">
      <alignment horizontal="center" vertical="center"/>
    </xf>
    <xf numFmtId="0" fontId="14" fillId="0" borderId="0" xfId="0" applyFont="1" applyAlignment="1">
      <alignment horizontal="left" vertical="center" wrapText="1"/>
    </xf>
    <xf numFmtId="182" fontId="26" fillId="0" borderId="54" xfId="0" applyNumberFormat="1" applyFont="1" applyBorder="1" applyAlignment="1">
      <alignment horizontal="center" vertical="center" wrapText="1"/>
    </xf>
    <xf numFmtId="182" fontId="26" fillId="0" borderId="21" xfId="0" applyNumberFormat="1" applyFont="1" applyBorder="1" applyAlignment="1">
      <alignment horizontal="center" vertical="center" wrapText="1"/>
    </xf>
    <xf numFmtId="182" fontId="26" fillId="0" borderId="73" xfId="0" applyNumberFormat="1" applyFont="1" applyBorder="1" applyAlignment="1">
      <alignment horizontal="center" vertical="center" wrapText="1"/>
    </xf>
    <xf numFmtId="182" fontId="26" fillId="0" borderId="8" xfId="0" applyNumberFormat="1" applyFont="1" applyBorder="1" applyAlignment="1">
      <alignment horizontal="center" vertical="center" wrapText="1"/>
    </xf>
    <xf numFmtId="182" fontId="26" fillId="0" borderId="26" xfId="0" applyNumberFormat="1" applyFont="1" applyBorder="1" applyAlignment="1">
      <alignment horizontal="center" vertical="center" wrapText="1"/>
    </xf>
    <xf numFmtId="182" fontId="26" fillId="0" borderId="74" xfId="0" applyNumberFormat="1" applyFont="1" applyBorder="1" applyAlignment="1">
      <alignment horizontal="center" vertical="center" wrapText="1"/>
    </xf>
    <xf numFmtId="185" fontId="21" fillId="0" borderId="54" xfId="0" applyNumberFormat="1" applyFont="1" applyBorder="1" applyAlignment="1">
      <alignment horizontal="center" vertical="center" wrapText="1"/>
    </xf>
    <xf numFmtId="185" fontId="21" fillId="0" borderId="35" xfId="0" applyNumberFormat="1" applyFont="1" applyBorder="1" applyAlignment="1">
      <alignment horizontal="center" vertical="center" wrapText="1"/>
    </xf>
    <xf numFmtId="0" fontId="4" fillId="0" borderId="64" xfId="0" applyFont="1" applyBorder="1" applyAlignment="1">
      <alignment horizontal="right" vertical="center" textRotation="255" wrapText="1"/>
    </xf>
    <xf numFmtId="0" fontId="4" fillId="0" borderId="75" xfId="0" applyFont="1" applyBorder="1" applyAlignment="1">
      <alignment horizontal="center" vertical="center" wrapText="1"/>
    </xf>
    <xf numFmtId="0" fontId="4" fillId="0" borderId="76" xfId="0" applyFont="1" applyBorder="1" applyAlignment="1">
      <alignment horizontal="center" vertical="center" wrapText="1"/>
    </xf>
    <xf numFmtId="177" fontId="21" fillId="0" borderId="54" xfId="0" applyNumberFormat="1" applyFont="1" applyBorder="1" applyAlignment="1">
      <alignment horizontal="center" vertical="center" wrapText="1"/>
    </xf>
    <xf numFmtId="177" fontId="21" fillId="0" borderId="35" xfId="0" applyNumberFormat="1" applyFont="1" applyBorder="1" applyAlignment="1">
      <alignment horizontal="center" vertical="center" wrapText="1"/>
    </xf>
    <xf numFmtId="20" fontId="8" fillId="2" borderId="0" xfId="0" applyNumberFormat="1" applyFont="1" applyFill="1" applyAlignment="1">
      <alignment horizontal="center" vertical="center"/>
    </xf>
    <xf numFmtId="0" fontId="22" fillId="0" borderId="0" xfId="0" applyFont="1" applyAlignment="1">
      <alignment horizontal="left" vertical="center" wrapText="1"/>
    </xf>
    <xf numFmtId="55" fontId="38" fillId="0" borderId="61" xfId="0" applyNumberFormat="1" applyFont="1" applyBorder="1" applyAlignment="1">
      <alignment horizontal="center" vertical="center" wrapText="1"/>
    </xf>
    <xf numFmtId="55" fontId="38" fillId="0" borderId="63" xfId="0" applyNumberFormat="1" applyFont="1" applyBorder="1" applyAlignment="1">
      <alignment horizontal="center" vertical="center" wrapText="1"/>
    </xf>
    <xf numFmtId="55" fontId="38" fillId="0" borderId="62" xfId="0" applyNumberFormat="1" applyFont="1" applyBorder="1" applyAlignment="1">
      <alignment horizontal="center" vertical="center" wrapText="1"/>
    </xf>
    <xf numFmtId="0" fontId="6" fillId="0" borderId="0" xfId="0" applyFont="1" applyAlignment="1">
      <alignment horizontal="left" vertical="center" wrapText="1"/>
    </xf>
  </cellXfs>
  <cellStyles count="3">
    <cellStyle name="標準" xfId="0" builtinId="0"/>
    <cellStyle name="標準 2" xfId="1" xr:uid="{00000000-0005-0000-0000-000001000000}"/>
    <cellStyle name="標準_jikangai_j" xfId="2" xr:uid="{00000000-0005-0000-0000-000002000000}"/>
  </cellStyles>
  <dxfs count="67">
    <dxf>
      <fill>
        <patternFill>
          <bgColor theme="0" tint="-0.14996795556505021"/>
        </patternFill>
      </fill>
    </dxf>
    <dxf>
      <fill>
        <patternFill>
          <bgColor theme="0" tint="-0.14996795556505021"/>
        </patternFill>
      </fill>
    </dxf>
    <dxf>
      <fill>
        <patternFill>
          <bgColor theme="0" tint="-0.14996795556505021"/>
        </patternFill>
      </fill>
    </dxf>
    <dxf>
      <font>
        <color rgb="FFFF0000"/>
      </font>
    </dxf>
    <dxf>
      <font>
        <color rgb="FFFF0000"/>
      </font>
      <fill>
        <patternFill patternType="none">
          <bgColor indexed="65"/>
        </patternFill>
      </fill>
    </dxf>
    <dxf>
      <font>
        <color auto="1"/>
      </font>
    </dxf>
    <dxf>
      <font>
        <color auto="1"/>
      </font>
    </dxf>
    <dxf>
      <font>
        <color rgb="FFFF0000"/>
      </font>
      <fill>
        <patternFill patternType="none">
          <bgColor indexed="65"/>
        </patternFill>
      </fill>
    </dxf>
    <dxf>
      <font>
        <color rgb="FFFF0000"/>
      </font>
    </dxf>
    <dxf>
      <fill>
        <patternFill>
          <bgColor theme="0" tint="-0.14996795556505021"/>
        </patternFill>
      </fill>
    </dxf>
    <dxf>
      <font>
        <color rgb="FFFF0000"/>
      </font>
      <fill>
        <patternFill patternType="none">
          <bgColor indexed="65"/>
        </patternFill>
      </fill>
    </dxf>
    <dxf>
      <font>
        <color rgb="FFFF0000"/>
      </font>
    </dxf>
    <dxf>
      <fill>
        <patternFill patternType="none">
          <bgColor indexed="65"/>
        </patternFill>
      </fill>
    </dxf>
    <dxf>
      <font>
        <color rgb="FFFF0000"/>
      </font>
      <fill>
        <patternFill patternType="none">
          <bgColor indexed="65"/>
        </patternFill>
      </fill>
    </dxf>
    <dxf>
      <font>
        <color rgb="FFFF0000"/>
      </font>
    </dxf>
    <dxf>
      <font>
        <color rgb="FFFF0000"/>
      </font>
      <fill>
        <patternFill patternType="none">
          <bgColor indexed="65"/>
        </patternFill>
      </fill>
    </dxf>
    <dxf>
      <font>
        <color auto="1"/>
      </font>
    </dxf>
    <dxf>
      <font>
        <color rgb="FFFF0000"/>
      </font>
    </dxf>
    <dxf>
      <fill>
        <patternFill>
          <bgColor theme="0" tint="-0.14996795556505021"/>
        </patternFill>
      </fill>
    </dxf>
    <dxf>
      <font>
        <color rgb="FFFF0000"/>
      </font>
      <fill>
        <patternFill>
          <bgColor theme="0"/>
        </patternFill>
      </fill>
    </dxf>
    <dxf>
      <font>
        <color rgb="FFFF0000"/>
      </font>
      <fill>
        <patternFill patternType="none">
          <bgColor indexed="65"/>
        </patternFill>
      </fill>
    </dxf>
    <dxf>
      <font>
        <color rgb="FFFF0000"/>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0000"/>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0000"/>
      </font>
      <fill>
        <patternFill patternType="none">
          <bgColor indexed="65"/>
        </patternFill>
      </fill>
    </dxf>
    <dxf>
      <font>
        <color auto="1"/>
      </font>
    </dxf>
    <dxf>
      <fill>
        <patternFill>
          <bgColor theme="0" tint="-0.14996795556505021"/>
        </patternFill>
      </fill>
    </dxf>
    <dxf>
      <font>
        <color rgb="FFFF0000"/>
      </font>
    </dxf>
    <dxf>
      <font>
        <color rgb="FFFF0000"/>
      </font>
      <fill>
        <patternFill patternType="none">
          <bgColor indexed="65"/>
        </patternFill>
      </fill>
    </dxf>
    <dxf>
      <font>
        <color auto="1"/>
      </font>
    </dxf>
    <dxf>
      <fill>
        <patternFill>
          <bgColor theme="0" tint="-0.14996795556505021"/>
        </patternFill>
      </fill>
    </dxf>
    <dxf>
      <font>
        <color rgb="FFFF0000"/>
      </font>
    </dxf>
    <dxf>
      <font>
        <color rgb="FFFF0000"/>
      </font>
      <fill>
        <patternFill patternType="none">
          <bgColor indexed="65"/>
        </patternFill>
      </fill>
    </dxf>
    <dxf>
      <fill>
        <patternFill>
          <bgColor theme="0" tint="-0.14996795556505021"/>
        </patternFill>
      </fill>
    </dxf>
    <dxf>
      <font>
        <color rgb="FFFF0000"/>
      </font>
    </dxf>
    <dxf>
      <font>
        <color rgb="FFFF0000"/>
      </font>
      <fill>
        <patternFill patternType="none">
          <bgColor indexed="65"/>
        </patternFill>
      </fill>
    </dxf>
    <dxf>
      <fill>
        <patternFill>
          <bgColor theme="0" tint="-0.14996795556505021"/>
        </patternFill>
      </fill>
    </dxf>
    <dxf>
      <font>
        <color rgb="FFFF0000"/>
      </font>
    </dxf>
    <dxf>
      <font>
        <color rgb="FFFF0000"/>
      </font>
      <fill>
        <patternFill patternType="none">
          <bgColor indexed="65"/>
        </patternFill>
      </fill>
    </dxf>
    <dxf>
      <font>
        <color auto="1"/>
      </font>
    </dxf>
    <dxf>
      <fill>
        <patternFill>
          <bgColor theme="0" tint="-0.14996795556505021"/>
        </patternFill>
      </fill>
    </dxf>
    <dxf>
      <font>
        <color rgb="FFFF0000"/>
      </font>
    </dxf>
    <dxf>
      <font>
        <color rgb="FFFF0000"/>
      </font>
      <fill>
        <patternFill>
          <bgColor theme="0"/>
        </patternFill>
      </fill>
    </dxf>
    <dxf>
      <fill>
        <patternFill>
          <bgColor theme="0" tint="-0.14996795556505021"/>
        </patternFill>
      </fill>
    </dxf>
    <dxf>
      <font>
        <color rgb="FFFF0000"/>
      </font>
      <fill>
        <patternFill patternType="none">
          <bgColor indexed="65"/>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133350</xdr:colOff>
      <xdr:row>31</xdr:row>
      <xdr:rowOff>381000</xdr:rowOff>
    </xdr:from>
    <xdr:to>
      <xdr:col>1</xdr:col>
      <xdr:colOff>66675</xdr:colOff>
      <xdr:row>42</xdr:row>
      <xdr:rowOff>161925</xdr:rowOff>
    </xdr:to>
    <xdr:sp macro="" textlink="">
      <xdr:nvSpPr>
        <xdr:cNvPr id="73926" name="左大かっこ 1">
          <a:extLst>
            <a:ext uri="{FF2B5EF4-FFF2-40B4-BE49-F238E27FC236}">
              <a16:creationId xmlns:a16="http://schemas.microsoft.com/office/drawing/2014/main" id="{C94DA86B-3805-4C60-9CB1-0E45157AC5AF}"/>
            </a:ext>
          </a:extLst>
        </xdr:cNvPr>
        <xdr:cNvSpPr>
          <a:spLocks/>
        </xdr:cNvSpPr>
      </xdr:nvSpPr>
      <xdr:spPr bwMode="auto">
        <a:xfrm>
          <a:off x="133350" y="16640175"/>
          <a:ext cx="228600" cy="4981575"/>
        </a:xfrm>
        <a:prstGeom prst="leftBracket">
          <a:avLst>
            <a:gd name="adj" fmla="val 8071"/>
          </a:avLst>
        </a:prstGeom>
        <a:noFill/>
        <a:ln w="28575"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136071</xdr:colOff>
      <xdr:row>31</xdr:row>
      <xdr:rowOff>381000</xdr:rowOff>
    </xdr:from>
    <xdr:to>
      <xdr:col>1</xdr:col>
      <xdr:colOff>62592</xdr:colOff>
      <xdr:row>42</xdr:row>
      <xdr:rowOff>163286</xdr:rowOff>
    </xdr:to>
    <xdr:sp macro="" textlink="">
      <xdr:nvSpPr>
        <xdr:cNvPr id="2" name="左大かっこ 1">
          <a:extLst>
            <a:ext uri="{FF2B5EF4-FFF2-40B4-BE49-F238E27FC236}">
              <a16:creationId xmlns:a16="http://schemas.microsoft.com/office/drawing/2014/main" id="{A41C30E7-9981-4527-83D3-B21A028CABB1}"/>
            </a:ext>
          </a:extLst>
        </xdr:cNvPr>
        <xdr:cNvSpPr/>
      </xdr:nvSpPr>
      <xdr:spPr>
        <a:xfrm>
          <a:off x="136071" y="16430625"/>
          <a:ext cx="221796" cy="4982936"/>
        </a:xfrm>
        <a:prstGeom prst="leftBracket">
          <a:avLst/>
        </a:prstGeom>
        <a:noFill/>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762000</xdr:colOff>
      <xdr:row>31</xdr:row>
      <xdr:rowOff>449036</xdr:rowOff>
    </xdr:from>
    <xdr:to>
      <xdr:col>25</xdr:col>
      <xdr:colOff>190499</xdr:colOff>
      <xdr:row>42</xdr:row>
      <xdr:rowOff>167369</xdr:rowOff>
    </xdr:to>
    <xdr:sp macro="" textlink="">
      <xdr:nvSpPr>
        <xdr:cNvPr id="3" name="左大かっこ 2">
          <a:extLst>
            <a:ext uri="{FF2B5EF4-FFF2-40B4-BE49-F238E27FC236}">
              <a16:creationId xmlns:a16="http://schemas.microsoft.com/office/drawing/2014/main" id="{85E4542D-CD47-4612-9B3E-054333019772}"/>
            </a:ext>
          </a:extLst>
        </xdr:cNvPr>
        <xdr:cNvSpPr/>
      </xdr:nvSpPr>
      <xdr:spPr>
        <a:xfrm flipH="1">
          <a:off x="13877925" y="16498661"/>
          <a:ext cx="190499" cy="4918983"/>
        </a:xfrm>
        <a:prstGeom prst="leftBracket">
          <a:avLst/>
        </a:prstGeom>
        <a:noFill/>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6</xdr:col>
      <xdr:colOff>598715</xdr:colOff>
      <xdr:row>2</xdr:row>
      <xdr:rowOff>843644</xdr:rowOff>
    </xdr:from>
    <xdr:ext cx="8289449" cy="653142"/>
    <xdr:sp macro="" textlink="">
      <xdr:nvSpPr>
        <xdr:cNvPr id="4" name="テキスト ボックス 3">
          <a:extLst>
            <a:ext uri="{FF2B5EF4-FFF2-40B4-BE49-F238E27FC236}">
              <a16:creationId xmlns:a16="http://schemas.microsoft.com/office/drawing/2014/main" id="{D3070964-86E3-4BD6-AE75-5A13841369A6}"/>
            </a:ext>
          </a:extLst>
        </xdr:cNvPr>
        <xdr:cNvSpPr txBox="1"/>
      </xdr:nvSpPr>
      <xdr:spPr>
        <a:xfrm>
          <a:off x="3170465" y="1496787"/>
          <a:ext cx="8289449" cy="653142"/>
        </a:xfrm>
        <a:prstGeom prst="rect">
          <a:avLst/>
        </a:prstGeom>
        <a:solidFill>
          <a:schemeClr val="accent4"/>
        </a:solidFill>
        <a:ln w="38100">
          <a:solidFill>
            <a:schemeClr val="accent4"/>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600">
              <a:latin typeface="Calibri" panose="020F0502020204030204" pitchFamily="34" charset="0"/>
              <a:ea typeface="ＭＳ ゴシック" panose="020B0609070205080204" pitchFamily="49" charset="-128"/>
            </a:rPr>
            <a:t>If</a:t>
          </a:r>
          <a:r>
            <a:rPr kumimoji="1" lang="en-US" altLang="ja-JP" sz="1600" baseline="0">
              <a:latin typeface="Calibri" panose="020F0502020204030204" pitchFamily="34" charset="0"/>
              <a:ea typeface="ＭＳ ゴシック" panose="020B0609070205080204" pitchFamily="49" charset="-128"/>
            </a:rPr>
            <a:t> you input your department,position and name on the first month of this form,</a:t>
          </a:r>
        </a:p>
        <a:p>
          <a:r>
            <a:rPr kumimoji="1" lang="en-US" altLang="ja-JP" sz="1600" baseline="0">
              <a:solidFill>
                <a:schemeClr val="tx1"/>
              </a:solidFill>
              <a:effectLst/>
              <a:latin typeface="Calibri" panose="020F0502020204030204" pitchFamily="34" charset="0"/>
              <a:ea typeface="ＭＳ ゴシック" panose="020B0609070205080204" pitchFamily="49" charset="-128"/>
              <a:cs typeface="+mn-cs"/>
            </a:rPr>
            <a:t>that information will be copied onto the rest of the days for the month</a:t>
          </a:r>
          <a:r>
            <a:rPr kumimoji="1" lang="en-US" altLang="ja-JP" sz="1100" baseline="0">
              <a:solidFill>
                <a:schemeClr val="tx1"/>
              </a:solidFill>
              <a:effectLst/>
              <a:latin typeface="Calibri" panose="020F0502020204030204" pitchFamily="34" charset="0"/>
              <a:ea typeface="ＭＳ ゴシック" panose="020B0609070205080204" pitchFamily="49" charset="-128"/>
              <a:cs typeface="+mn-cs"/>
            </a:rPr>
            <a:t>.</a:t>
          </a:r>
          <a:endParaRPr lang="ja-JP" altLang="ja-JP" sz="1600">
            <a:effectLst/>
            <a:latin typeface="Calibri" panose="020F0502020204030204" pitchFamily="34" charset="0"/>
            <a:ea typeface="ＭＳ ゴシック" panose="020B0609070205080204" pitchFamily="49" charset="-128"/>
          </a:endParaRPr>
        </a:p>
        <a:p>
          <a:endParaRPr kumimoji="1" lang="en-US" altLang="ja-JP" sz="1600" baseline="0">
            <a:latin typeface="ＭＳ ゴシック" panose="020B0609070205080204" pitchFamily="49" charset="-128"/>
            <a:ea typeface="ＭＳ ゴシック" panose="020B0609070205080204" pitchFamily="49" charset="-128"/>
          </a:endParaRPr>
        </a:p>
      </xdr:txBody>
    </xdr:sp>
    <xdr:clientData/>
  </xdr:oneCellAnchor>
  <xdr:twoCellAnchor>
    <xdr:from>
      <xdr:col>18</xdr:col>
      <xdr:colOff>136072</xdr:colOff>
      <xdr:row>6</xdr:row>
      <xdr:rowOff>108857</xdr:rowOff>
    </xdr:from>
    <xdr:to>
      <xdr:col>23</xdr:col>
      <xdr:colOff>312964</xdr:colOff>
      <xdr:row>7</xdr:row>
      <xdr:rowOff>707572</xdr:rowOff>
    </xdr:to>
    <xdr:sp macro="" textlink="">
      <xdr:nvSpPr>
        <xdr:cNvPr id="5" name="四角形吹き出し 4">
          <a:extLst>
            <a:ext uri="{FF2B5EF4-FFF2-40B4-BE49-F238E27FC236}">
              <a16:creationId xmlns:a16="http://schemas.microsoft.com/office/drawing/2014/main" id="{289B7CE3-315F-4A0A-9F9D-3038A236C8B0}"/>
            </a:ext>
          </a:extLst>
        </xdr:cNvPr>
        <xdr:cNvSpPr/>
      </xdr:nvSpPr>
      <xdr:spPr>
        <a:xfrm>
          <a:off x="9783536" y="2952750"/>
          <a:ext cx="3279321" cy="1020536"/>
        </a:xfrm>
        <a:prstGeom prst="wedgeRectCallout">
          <a:avLst>
            <a:gd name="adj1" fmla="val -21581"/>
            <a:gd name="adj2" fmla="val 66339"/>
          </a:avLst>
        </a:prstGeom>
        <a:solidFill>
          <a:schemeClr val="accent4"/>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en-US" altLang="ja-JP" sz="1600">
              <a:solidFill>
                <a:sysClr val="windowText" lastClr="000000"/>
              </a:solidFill>
              <a:latin typeface="Calibri" panose="020F0502020204030204" pitchFamily="34" charset="0"/>
              <a:ea typeface="ＭＳ ゴシック" panose="020B0609070205080204" pitchFamily="49" charset="-128"/>
            </a:rPr>
            <a:t>Input</a:t>
          </a:r>
          <a:r>
            <a:rPr kumimoji="1" lang="en-US" altLang="ja-JP" sz="1600" baseline="0">
              <a:solidFill>
                <a:sysClr val="windowText" lastClr="000000"/>
              </a:solidFill>
              <a:latin typeface="Calibri" panose="020F0502020204030204" pitchFamily="34" charset="0"/>
              <a:ea typeface="ＭＳ ゴシック" panose="020B0609070205080204" pitchFamily="49" charset="-128"/>
            </a:rPr>
            <a:t> </a:t>
          </a:r>
          <a:r>
            <a:rPr kumimoji="1" lang="en-US" altLang="ja-JP" sz="1600">
              <a:solidFill>
                <a:sysClr val="windowText" lastClr="000000"/>
              </a:solidFill>
              <a:latin typeface="Calibri" panose="020F0502020204030204" pitchFamily="34" charset="0"/>
              <a:ea typeface="ＭＳ ゴシック" panose="020B0609070205080204" pitchFamily="49" charset="-128"/>
            </a:rPr>
            <a:t>the</a:t>
          </a:r>
          <a:r>
            <a:rPr kumimoji="1" lang="en-US" altLang="ja-JP" sz="1600" baseline="0">
              <a:solidFill>
                <a:sysClr val="windowText" lastClr="000000"/>
              </a:solidFill>
              <a:latin typeface="Calibri" panose="020F0502020204030204" pitchFamily="34" charset="0"/>
              <a:ea typeface="ＭＳ ゴシック" panose="020B0609070205080204" pitchFamily="49" charset="-128"/>
            </a:rPr>
            <a:t> starting </a:t>
          </a:r>
          <a:r>
            <a:rPr kumimoji="1" lang="en-US" altLang="ja-JP" sz="1600">
              <a:solidFill>
                <a:sysClr val="windowText" lastClr="000000"/>
              </a:solidFill>
              <a:latin typeface="Calibri" panose="020F0502020204030204" pitchFamily="34" charset="0"/>
              <a:ea typeface="ＭＳ ゴシック" panose="020B0609070205080204" pitchFamily="49" charset="-128"/>
            </a:rPr>
            <a:t>time</a:t>
          </a:r>
          <a:r>
            <a:rPr kumimoji="1" lang="en-US" altLang="ja-JP" sz="1600" baseline="0">
              <a:solidFill>
                <a:sysClr val="windowText" lastClr="000000"/>
              </a:solidFill>
              <a:latin typeface="Calibri" panose="020F0502020204030204" pitchFamily="34" charset="0"/>
              <a:ea typeface="ＭＳ ゴシック" panose="020B0609070205080204" pitchFamily="49" charset="-128"/>
            </a:rPr>
            <a:t>,finishing time and the number of hours, the same date will be copied in the table below.</a:t>
          </a:r>
          <a:endParaRPr kumimoji="1" lang="en-US" altLang="ja-JP" sz="1600">
            <a:solidFill>
              <a:sysClr val="windowText" lastClr="000000"/>
            </a:solidFill>
            <a:latin typeface="Calibri" panose="020F0502020204030204" pitchFamily="34" charset="0"/>
            <a:ea typeface="ＭＳ ゴシック" panose="020B0609070205080204" pitchFamily="49" charset="-128"/>
          </a:endParaRPr>
        </a:p>
      </xdr:txBody>
    </xdr:sp>
    <xdr:clientData/>
  </xdr:twoCellAnchor>
  <xdr:twoCellAnchor>
    <xdr:from>
      <xdr:col>7</xdr:col>
      <xdr:colOff>598713</xdr:colOff>
      <xdr:row>15</xdr:row>
      <xdr:rowOff>136071</xdr:rowOff>
    </xdr:from>
    <xdr:to>
      <xdr:col>13</xdr:col>
      <xdr:colOff>394607</xdr:colOff>
      <xdr:row>19</xdr:row>
      <xdr:rowOff>13607</xdr:rowOff>
    </xdr:to>
    <xdr:sp macro="" textlink="">
      <xdr:nvSpPr>
        <xdr:cNvPr id="6" name="四角形吹き出し 5">
          <a:extLst>
            <a:ext uri="{FF2B5EF4-FFF2-40B4-BE49-F238E27FC236}">
              <a16:creationId xmlns:a16="http://schemas.microsoft.com/office/drawing/2014/main" id="{1BA0B53F-72D5-4564-AAF7-4A3726AEA640}"/>
            </a:ext>
          </a:extLst>
        </xdr:cNvPr>
        <xdr:cNvSpPr/>
      </xdr:nvSpPr>
      <xdr:spPr>
        <a:xfrm>
          <a:off x="3959677" y="7239000"/>
          <a:ext cx="3619501" cy="2163536"/>
        </a:xfrm>
        <a:prstGeom prst="wedgeRectCallout">
          <a:avLst>
            <a:gd name="adj1" fmla="val -10856"/>
            <a:gd name="adj2" fmla="val -65491"/>
          </a:avLst>
        </a:prstGeom>
        <a:solidFill>
          <a:schemeClr val="accent4"/>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Note2</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Fill</a:t>
          </a:r>
          <a:r>
            <a:rPr kumimoji="1" lang="en-US" altLang="ja-JP" sz="1600" baseline="0">
              <a:solidFill>
                <a:sysClr val="windowText" lastClr="000000"/>
              </a:solidFill>
              <a:latin typeface="+mn-lt"/>
              <a:ea typeface="ＭＳ ゴシック" panose="020B0609070205080204" pitchFamily="49" charset="-128"/>
            </a:rPr>
            <a:t> in the total time of break or performing secondary job from when you start working until you finish working for the day.</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example</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45minutes=0.75</a:t>
          </a:r>
        </a:p>
        <a:p>
          <a:pPr algn="l">
            <a:lnSpc>
              <a:spcPts val="1400"/>
            </a:lnSpc>
          </a:pPr>
          <a:r>
            <a:rPr kumimoji="1" lang="en-US" altLang="ja-JP" sz="1600">
              <a:solidFill>
                <a:sysClr val="windowText" lastClr="000000"/>
              </a:solidFill>
              <a:latin typeface="+mn-lt"/>
              <a:ea typeface="ＭＳ ゴシック" panose="020B0609070205080204" pitchFamily="49" charset="-128"/>
            </a:rPr>
            <a:t>1hour=1</a:t>
          </a:r>
          <a:r>
            <a:rPr kumimoji="1" lang="ja-JP" altLang="en-US" sz="1600">
              <a:solidFill>
                <a:sysClr val="windowText" lastClr="000000"/>
              </a:solidFill>
              <a:latin typeface="+mn-lt"/>
              <a:ea typeface="ＭＳ ゴシック" panose="020B0609070205080204" pitchFamily="49" charset="-128"/>
            </a:rPr>
            <a:t>　　　     </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2and half</a:t>
          </a:r>
          <a:r>
            <a:rPr kumimoji="1" lang="en-US" altLang="ja-JP" sz="1600" baseline="0">
              <a:solidFill>
                <a:sysClr val="windowText" lastClr="000000"/>
              </a:solidFill>
              <a:latin typeface="+mn-lt"/>
              <a:ea typeface="ＭＳ ゴシック" panose="020B0609070205080204" pitchFamily="49" charset="-128"/>
            </a:rPr>
            <a:t> hours=</a:t>
          </a:r>
          <a:r>
            <a:rPr kumimoji="1" lang="en-US" altLang="ja-JP" sz="1600">
              <a:solidFill>
                <a:sysClr val="windowText" lastClr="000000"/>
              </a:solidFill>
              <a:latin typeface="+mn-lt"/>
              <a:ea typeface="ＭＳ ゴシック" panose="020B0609070205080204" pitchFamily="49" charset="-128"/>
            </a:rPr>
            <a:t>2.5</a:t>
          </a:r>
        </a:p>
      </xdr:txBody>
    </xdr:sp>
    <xdr:clientData/>
  </xdr:twoCellAnchor>
  <xdr:twoCellAnchor>
    <xdr:from>
      <xdr:col>3</xdr:col>
      <xdr:colOff>149679</xdr:colOff>
      <xdr:row>20</xdr:row>
      <xdr:rowOff>231320</xdr:rowOff>
    </xdr:from>
    <xdr:to>
      <xdr:col>10</xdr:col>
      <xdr:colOff>217714</xdr:colOff>
      <xdr:row>23</xdr:row>
      <xdr:rowOff>136071</xdr:rowOff>
    </xdr:to>
    <xdr:sp macro="" textlink="">
      <xdr:nvSpPr>
        <xdr:cNvPr id="7" name="四角形吹き出し 6">
          <a:extLst>
            <a:ext uri="{FF2B5EF4-FFF2-40B4-BE49-F238E27FC236}">
              <a16:creationId xmlns:a16="http://schemas.microsoft.com/office/drawing/2014/main" id="{E3FD5D09-8389-4D9E-B169-DC5355540A9A}"/>
            </a:ext>
          </a:extLst>
        </xdr:cNvPr>
        <xdr:cNvSpPr/>
      </xdr:nvSpPr>
      <xdr:spPr>
        <a:xfrm>
          <a:off x="1455965" y="10110106"/>
          <a:ext cx="3850820" cy="1619251"/>
        </a:xfrm>
        <a:prstGeom prst="wedgeRectCallout">
          <a:avLst>
            <a:gd name="adj1" fmla="val 65385"/>
            <a:gd name="adj2" fmla="val 30791"/>
          </a:avLst>
        </a:prstGeom>
        <a:solidFill>
          <a:schemeClr val="accent4"/>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Note4</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Input "</a:t>
          </a: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a:t>
          </a:r>
          <a:r>
            <a:rPr kumimoji="1" lang="en-US" altLang="ja-JP" sz="1600" baseline="0">
              <a:solidFill>
                <a:sysClr val="windowText" lastClr="000000"/>
              </a:solidFill>
              <a:latin typeface="+mn-lt"/>
              <a:ea typeface="ＭＳ ゴシック" panose="020B0609070205080204" pitchFamily="49" charset="-128"/>
            </a:rPr>
            <a:t> when you go on a business trip for the university.If you do not write the start and finish time, the working hours of this day will be 7.75 hours.(Deemed working hours) </a:t>
          </a:r>
          <a:endParaRPr kumimoji="1" lang="en-US" altLang="ja-JP" sz="1600">
            <a:solidFill>
              <a:sysClr val="windowText" lastClr="000000"/>
            </a:solidFill>
            <a:latin typeface="+mn-lt"/>
            <a:ea typeface="ＭＳ ゴシック" panose="020B0609070205080204" pitchFamily="49" charset="-128"/>
          </a:endParaRPr>
        </a:p>
      </xdr:txBody>
    </xdr:sp>
    <xdr:clientData/>
  </xdr:twoCellAnchor>
  <xdr:twoCellAnchor>
    <xdr:from>
      <xdr:col>5</xdr:col>
      <xdr:colOff>353787</xdr:colOff>
      <xdr:row>25</xdr:row>
      <xdr:rowOff>163285</xdr:rowOff>
    </xdr:from>
    <xdr:to>
      <xdr:col>11</xdr:col>
      <xdr:colOff>501086</xdr:colOff>
      <xdr:row>28</xdr:row>
      <xdr:rowOff>272142</xdr:rowOff>
    </xdr:to>
    <xdr:sp macro="" textlink="">
      <xdr:nvSpPr>
        <xdr:cNvPr id="8" name="四角形吹き出し 7">
          <a:extLst>
            <a:ext uri="{FF2B5EF4-FFF2-40B4-BE49-F238E27FC236}">
              <a16:creationId xmlns:a16="http://schemas.microsoft.com/office/drawing/2014/main" id="{4B54B01B-2DE1-45C7-8FD5-0A6333E6FF9B}"/>
            </a:ext>
          </a:extLst>
        </xdr:cNvPr>
        <xdr:cNvSpPr/>
      </xdr:nvSpPr>
      <xdr:spPr>
        <a:xfrm>
          <a:off x="2667001" y="12981214"/>
          <a:ext cx="3657942" cy="1823357"/>
        </a:xfrm>
        <a:prstGeom prst="wedgeRectCallout">
          <a:avLst>
            <a:gd name="adj1" fmla="val 58480"/>
            <a:gd name="adj2" fmla="val 21849"/>
          </a:avLst>
        </a:prstGeom>
        <a:solidFill>
          <a:schemeClr val="accent4"/>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Note5</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One day leave ;  Choose</a:t>
          </a:r>
          <a:r>
            <a:rPr kumimoji="1" lang="en-US" altLang="ja-JP" sz="1600" baseline="0">
              <a:solidFill>
                <a:sysClr val="windowText" lastClr="000000"/>
              </a:solidFill>
              <a:latin typeface="+mn-lt"/>
              <a:ea typeface="ＭＳ ゴシック" panose="020B0609070205080204" pitchFamily="49" charset="-128"/>
            </a:rPr>
            <a:t> "One day " and you do not have to write the time when you start and finish.</a:t>
          </a:r>
        </a:p>
        <a:p>
          <a:pPr algn="l">
            <a:lnSpc>
              <a:spcPts val="1400"/>
            </a:lnSpc>
          </a:pPr>
          <a:endParaRPr kumimoji="1" lang="en-US" altLang="ja-JP" sz="1600" baseline="0">
            <a:solidFill>
              <a:sysClr val="windowText" lastClr="000000"/>
            </a:solidFill>
            <a:latin typeface="+mn-lt"/>
            <a:ea typeface="ＭＳ ゴシック" panose="020B0609070205080204" pitchFamily="49" charset="-128"/>
          </a:endParaRPr>
        </a:p>
        <a:p>
          <a:pPr algn="l">
            <a:lnSpc>
              <a:spcPts val="1400"/>
            </a:lnSpc>
          </a:pPr>
          <a:r>
            <a:rPr kumimoji="1" lang="en-US" altLang="ja-JP" sz="1600" baseline="0">
              <a:solidFill>
                <a:sysClr val="windowText" lastClr="000000"/>
              </a:solidFill>
              <a:latin typeface="+mn-lt"/>
              <a:ea typeface="ＭＳ ゴシック" panose="020B0609070205080204" pitchFamily="49" charset="-128"/>
            </a:rPr>
            <a:t>Half a day leave ; Choose"Half a day "</a:t>
          </a:r>
          <a:endParaRPr kumimoji="1" lang="en-US" altLang="ja-JP" sz="1600">
            <a:solidFill>
              <a:sysClr val="windowText" lastClr="000000"/>
            </a:solidFill>
            <a:latin typeface="+mn-lt"/>
            <a:ea typeface="ＭＳ ゴシック" panose="020B0609070205080204" pitchFamily="49" charset="-128"/>
          </a:endParaRPr>
        </a:p>
      </xdr:txBody>
    </xdr:sp>
    <xdr:clientData/>
  </xdr:twoCellAnchor>
  <xdr:twoCellAnchor>
    <xdr:from>
      <xdr:col>13</xdr:col>
      <xdr:colOff>530678</xdr:colOff>
      <xdr:row>26</xdr:row>
      <xdr:rowOff>557893</xdr:rowOff>
    </xdr:from>
    <xdr:to>
      <xdr:col>25</xdr:col>
      <xdr:colOff>54429</xdr:colOff>
      <xdr:row>31</xdr:row>
      <xdr:rowOff>122464</xdr:rowOff>
    </xdr:to>
    <xdr:sp macro="" textlink="">
      <xdr:nvSpPr>
        <xdr:cNvPr id="9" name="正方形/長方形 8">
          <a:extLst>
            <a:ext uri="{FF2B5EF4-FFF2-40B4-BE49-F238E27FC236}">
              <a16:creationId xmlns:a16="http://schemas.microsoft.com/office/drawing/2014/main" id="{42D680B2-8D87-4066-BF98-B6DFA527536E}"/>
            </a:ext>
          </a:extLst>
        </xdr:cNvPr>
        <xdr:cNvSpPr/>
      </xdr:nvSpPr>
      <xdr:spPr>
        <a:xfrm>
          <a:off x="7541078" y="13750018"/>
          <a:ext cx="6391276" cy="2422071"/>
        </a:xfrm>
        <a:prstGeom prst="rect">
          <a:avLst/>
        </a:prstGeom>
        <a:noFill/>
        <a:ln w="38100">
          <a:solidFill>
            <a:srgbClr val="92D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149679</xdr:colOff>
      <xdr:row>30</xdr:row>
      <xdr:rowOff>204108</xdr:rowOff>
    </xdr:from>
    <xdr:to>
      <xdr:col>17</xdr:col>
      <xdr:colOff>231321</xdr:colOff>
      <xdr:row>31</xdr:row>
      <xdr:rowOff>299359</xdr:rowOff>
    </xdr:to>
    <xdr:sp macro="" textlink="">
      <xdr:nvSpPr>
        <xdr:cNvPr id="10" name="四角形吹き出し 9">
          <a:extLst>
            <a:ext uri="{FF2B5EF4-FFF2-40B4-BE49-F238E27FC236}">
              <a16:creationId xmlns:a16="http://schemas.microsoft.com/office/drawing/2014/main" id="{D3ABD6E4-52BF-448A-96D8-DEF229C5DA8F}"/>
            </a:ext>
          </a:extLst>
        </xdr:cNvPr>
        <xdr:cNvSpPr/>
      </xdr:nvSpPr>
      <xdr:spPr>
        <a:xfrm>
          <a:off x="6490608" y="15675429"/>
          <a:ext cx="2775856" cy="666751"/>
        </a:xfrm>
        <a:prstGeom prst="wedgeRectCallout">
          <a:avLst>
            <a:gd name="adj1" fmla="val 59412"/>
            <a:gd name="adj2" fmla="val -50700"/>
          </a:avLst>
        </a:prstGeom>
        <a:solidFill>
          <a:srgbClr val="92D050"/>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en-US" altLang="ja-JP" sz="1600">
              <a:solidFill>
                <a:sysClr val="windowText" lastClr="000000"/>
              </a:solidFill>
              <a:latin typeface="Calibri" panose="020F0502020204030204" pitchFamily="34" charset="0"/>
              <a:ea typeface="ＭＳ ゴシック" panose="020B0609070205080204" pitchFamily="49" charset="-128"/>
            </a:rPr>
            <a:t>You do not need</a:t>
          </a:r>
          <a:r>
            <a:rPr kumimoji="1" lang="en-US" altLang="ja-JP" sz="1600" baseline="0">
              <a:solidFill>
                <a:sysClr val="windowText" lastClr="000000"/>
              </a:solidFill>
              <a:latin typeface="Calibri" panose="020F0502020204030204" pitchFamily="34" charset="0"/>
              <a:ea typeface="ＭＳ ゴシック" panose="020B0609070205080204" pitchFamily="49" charset="-128"/>
            </a:rPr>
            <a:t> to add contents in these boxes.</a:t>
          </a:r>
          <a:endParaRPr kumimoji="1" lang="en-US" altLang="ja-JP" sz="1600">
            <a:solidFill>
              <a:sysClr val="windowText" lastClr="000000"/>
            </a:solidFill>
            <a:latin typeface="Calibri" panose="020F0502020204030204" pitchFamily="34" charset="0"/>
            <a:ea typeface="ＭＳ ゴシック" panose="020B0609070205080204" pitchFamily="49" charset="-128"/>
          </a:endParaRPr>
        </a:p>
      </xdr:txBody>
    </xdr:sp>
    <xdr:clientData/>
  </xdr:twoCellAnchor>
  <xdr:twoCellAnchor>
    <xdr:from>
      <xdr:col>2</xdr:col>
      <xdr:colOff>68036</xdr:colOff>
      <xdr:row>14</xdr:row>
      <xdr:rowOff>340178</xdr:rowOff>
    </xdr:from>
    <xdr:to>
      <xdr:col>7</xdr:col>
      <xdr:colOff>489857</xdr:colOff>
      <xdr:row>17</xdr:row>
      <xdr:rowOff>394608</xdr:rowOff>
    </xdr:to>
    <xdr:sp macro="" textlink="">
      <xdr:nvSpPr>
        <xdr:cNvPr id="11" name="四角形吹き出し 10">
          <a:extLst>
            <a:ext uri="{FF2B5EF4-FFF2-40B4-BE49-F238E27FC236}">
              <a16:creationId xmlns:a16="http://schemas.microsoft.com/office/drawing/2014/main" id="{B056FDFF-5BAF-4F5F-9EA6-8F58A7F5B410}"/>
            </a:ext>
          </a:extLst>
        </xdr:cNvPr>
        <xdr:cNvSpPr/>
      </xdr:nvSpPr>
      <xdr:spPr>
        <a:xfrm>
          <a:off x="925286" y="6667499"/>
          <a:ext cx="2816678" cy="1768930"/>
        </a:xfrm>
        <a:prstGeom prst="wedgeRectCallout">
          <a:avLst>
            <a:gd name="adj1" fmla="val -18404"/>
            <a:gd name="adj2" fmla="val -75068"/>
          </a:avLst>
        </a:prstGeom>
        <a:solidFill>
          <a:schemeClr val="accent4"/>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Note1</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Inpu</a:t>
          </a:r>
          <a:r>
            <a:rPr kumimoji="1" lang="en-US" altLang="ja-JP" sz="1600" baseline="0">
              <a:solidFill>
                <a:sysClr val="windowText" lastClr="000000"/>
              </a:solidFill>
              <a:latin typeface="+mn-lt"/>
              <a:ea typeface="ＭＳ ゴシック" panose="020B0609070205080204" pitchFamily="49" charset="-128"/>
            </a:rPr>
            <a:t>t the time by </a:t>
          </a:r>
          <a:r>
            <a:rPr kumimoji="1" lang="en-US" altLang="ja-JP" sz="1600">
              <a:solidFill>
                <a:sysClr val="windowText" lastClr="000000"/>
              </a:solidFill>
              <a:latin typeface="+mn-lt"/>
              <a:ea typeface="ＭＳ ゴシック" panose="020B0609070205080204" pitchFamily="49" charset="-128"/>
            </a:rPr>
            <a:t>24-hour-notation.</a:t>
          </a: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example</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9:00AM=9:00</a:t>
          </a:r>
        </a:p>
        <a:p>
          <a:pPr algn="l">
            <a:lnSpc>
              <a:spcPts val="1400"/>
            </a:lnSpc>
          </a:pPr>
          <a:r>
            <a:rPr kumimoji="1" lang="en-US" altLang="ja-JP" sz="1600">
              <a:solidFill>
                <a:sysClr val="windowText" lastClr="000000"/>
              </a:solidFill>
              <a:latin typeface="+mn-lt"/>
              <a:ea typeface="ＭＳ ゴシック" panose="020B0609070205080204" pitchFamily="49" charset="-128"/>
            </a:rPr>
            <a:t>5:30PM</a:t>
          </a: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17:30</a:t>
          </a:r>
        </a:p>
        <a:p>
          <a:pPr algn="l">
            <a:lnSpc>
              <a:spcPts val="1400"/>
            </a:lnSpc>
          </a:pPr>
          <a:r>
            <a:rPr kumimoji="1" lang="en-US" altLang="ja-JP" sz="1600">
              <a:solidFill>
                <a:sysClr val="windowText" lastClr="000000"/>
              </a:solidFill>
              <a:latin typeface="+mn-lt"/>
              <a:ea typeface="ＭＳ ゴシック" panose="020B0609070205080204" pitchFamily="49" charset="-128"/>
            </a:rPr>
            <a:t>※0:00AM=24:00</a:t>
          </a:r>
          <a:endParaRPr kumimoji="1" lang="ja-JP" altLang="en-US" sz="1600">
            <a:solidFill>
              <a:sysClr val="windowText" lastClr="000000"/>
            </a:solidFill>
            <a:latin typeface="+mn-lt"/>
            <a:ea typeface="ＭＳ ゴシック" panose="020B0609070205080204" pitchFamily="49" charset="-128"/>
          </a:endParaRPr>
        </a:p>
        <a:p>
          <a:pPr algn="l">
            <a:lnSpc>
              <a:spcPts val="1400"/>
            </a:lnSpc>
          </a:pP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340179</xdr:colOff>
      <xdr:row>37</xdr:row>
      <xdr:rowOff>122465</xdr:rowOff>
    </xdr:from>
    <xdr:to>
      <xdr:col>7</xdr:col>
      <xdr:colOff>449036</xdr:colOff>
      <xdr:row>38</xdr:row>
      <xdr:rowOff>231321</xdr:rowOff>
    </xdr:to>
    <xdr:sp macro="" textlink="">
      <xdr:nvSpPr>
        <xdr:cNvPr id="12" name="四角形吹き出し 11">
          <a:extLst>
            <a:ext uri="{FF2B5EF4-FFF2-40B4-BE49-F238E27FC236}">
              <a16:creationId xmlns:a16="http://schemas.microsoft.com/office/drawing/2014/main" id="{D3C1A830-5BFF-47DE-AFCC-735076EDA55E}"/>
            </a:ext>
          </a:extLst>
        </xdr:cNvPr>
        <xdr:cNvSpPr/>
      </xdr:nvSpPr>
      <xdr:spPr>
        <a:xfrm>
          <a:off x="639536" y="19050001"/>
          <a:ext cx="3170464" cy="612320"/>
        </a:xfrm>
        <a:prstGeom prst="wedgeRectCallout">
          <a:avLst>
            <a:gd name="adj1" fmla="val -5762"/>
            <a:gd name="adj2" fmla="val -126819"/>
          </a:avLst>
        </a:prstGeom>
        <a:solidFill>
          <a:schemeClr val="accent2">
            <a:lumMod val="40000"/>
            <a:lumOff val="60000"/>
          </a:schemeClr>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en-US" altLang="ja-JP" sz="1600">
              <a:solidFill>
                <a:sysClr val="windowText" lastClr="000000"/>
              </a:solidFill>
              <a:latin typeface="+mn-lt"/>
              <a:ea typeface="ＭＳ ゴシック" panose="020B0609070205080204" pitchFamily="49" charset="-128"/>
            </a:rPr>
            <a:t>About</a:t>
          </a:r>
          <a:r>
            <a:rPr kumimoji="1" lang="en-US" altLang="ja-JP" sz="1600" baseline="0">
              <a:solidFill>
                <a:sysClr val="windowText" lastClr="000000"/>
              </a:solidFill>
              <a:latin typeface="+mn-lt"/>
              <a:ea typeface="ＭＳ ゴシック" panose="020B0609070205080204" pitchFamily="49" charset="-128"/>
            </a:rPr>
            <a:t> night work</a:t>
          </a:r>
        </a:p>
        <a:p>
          <a:pPr algn="l">
            <a:lnSpc>
              <a:spcPts val="1400"/>
            </a:lnSpc>
          </a:pPr>
          <a:r>
            <a:rPr kumimoji="1" lang="en-US" altLang="ja-JP" sz="1600" baseline="0">
              <a:solidFill>
                <a:sysClr val="windowText" lastClr="000000"/>
              </a:solidFill>
              <a:latin typeface="+mn-lt"/>
              <a:ea typeface="ＭＳ ゴシック" panose="020B0609070205080204" pitchFamily="49" charset="-128"/>
            </a:rPr>
            <a:t>(from 10:00 PM to 5:00 AM)</a:t>
          </a:r>
        </a:p>
      </xdr:txBody>
    </xdr:sp>
    <xdr:clientData/>
  </xdr:twoCellAnchor>
  <xdr:twoCellAnchor>
    <xdr:from>
      <xdr:col>9</xdr:col>
      <xdr:colOff>394607</xdr:colOff>
      <xdr:row>37</xdr:row>
      <xdr:rowOff>244929</xdr:rowOff>
    </xdr:from>
    <xdr:to>
      <xdr:col>14</xdr:col>
      <xdr:colOff>285750</xdr:colOff>
      <xdr:row>40</xdr:row>
      <xdr:rowOff>40821</xdr:rowOff>
    </xdr:to>
    <xdr:sp macro="" textlink="">
      <xdr:nvSpPr>
        <xdr:cNvPr id="13" name="四角形吹き出し 12">
          <a:extLst>
            <a:ext uri="{FF2B5EF4-FFF2-40B4-BE49-F238E27FC236}">
              <a16:creationId xmlns:a16="http://schemas.microsoft.com/office/drawing/2014/main" id="{85BDEDAC-5F93-4F40-9375-DE89657E8024}"/>
            </a:ext>
          </a:extLst>
        </xdr:cNvPr>
        <xdr:cNvSpPr/>
      </xdr:nvSpPr>
      <xdr:spPr>
        <a:xfrm>
          <a:off x="4694464" y="18968358"/>
          <a:ext cx="3265715" cy="1306284"/>
        </a:xfrm>
        <a:prstGeom prst="wedgeRectCallout">
          <a:avLst>
            <a:gd name="adj1" fmla="val 11063"/>
            <a:gd name="adj2" fmla="val -80126"/>
          </a:avLst>
        </a:prstGeom>
        <a:solidFill>
          <a:schemeClr val="accent2">
            <a:lumMod val="40000"/>
            <a:lumOff val="60000"/>
          </a:schemeClr>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en-US" altLang="ja-JP" sz="1600">
              <a:solidFill>
                <a:sysClr val="windowText" lastClr="000000"/>
              </a:solidFill>
              <a:latin typeface="+mn-lt"/>
              <a:ea typeface="ＭＳ ゴシック" panose="020B0609070205080204" pitchFamily="49" charset="-128"/>
            </a:rPr>
            <a:t>Choose from the following ; </a:t>
          </a: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lecture</a:t>
          </a: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entrance</a:t>
          </a:r>
          <a:r>
            <a:rPr kumimoji="1" lang="en-US" altLang="ja-JP" sz="1600" baseline="0">
              <a:solidFill>
                <a:sysClr val="windowText" lastClr="000000"/>
              </a:solidFill>
              <a:latin typeface="+mn-lt"/>
              <a:ea typeface="ＭＳ ゴシック" panose="020B0609070205080204" pitchFamily="49" charset="-128"/>
            </a:rPr>
            <a:t> examination</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uinversity administration</a:t>
          </a: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other(except</a:t>
          </a:r>
          <a:r>
            <a:rPr kumimoji="1" lang="en-US" altLang="ja-JP" sz="1600" baseline="0">
              <a:solidFill>
                <a:sysClr val="windowText" lastClr="000000"/>
              </a:solidFill>
              <a:latin typeface="+mn-lt"/>
              <a:ea typeface="ＭＳ ゴシック" panose="020B0609070205080204" pitchFamily="49" charset="-128"/>
            </a:rPr>
            <a:t> your research)</a:t>
          </a:r>
          <a:endParaRPr kumimoji="1" lang="en-US" altLang="ja-JP" sz="1600">
            <a:solidFill>
              <a:sysClr val="windowText" lastClr="000000"/>
            </a:solidFill>
            <a:latin typeface="+mn-lt"/>
            <a:ea typeface="ＭＳ ゴシック" panose="020B0609070205080204" pitchFamily="49" charset="-128"/>
          </a:endParaRPr>
        </a:p>
      </xdr:txBody>
    </xdr:sp>
    <xdr:clientData/>
  </xdr:twoCellAnchor>
  <xdr:twoCellAnchor>
    <xdr:from>
      <xdr:col>18</xdr:col>
      <xdr:colOff>204106</xdr:colOff>
      <xdr:row>37</xdr:row>
      <xdr:rowOff>149677</xdr:rowOff>
    </xdr:from>
    <xdr:to>
      <xdr:col>23</xdr:col>
      <xdr:colOff>231321</xdr:colOff>
      <xdr:row>38</xdr:row>
      <xdr:rowOff>353786</xdr:rowOff>
    </xdr:to>
    <xdr:sp macro="" textlink="">
      <xdr:nvSpPr>
        <xdr:cNvPr id="14" name="四角形吹き出し 13">
          <a:extLst>
            <a:ext uri="{FF2B5EF4-FFF2-40B4-BE49-F238E27FC236}">
              <a16:creationId xmlns:a16="http://schemas.microsoft.com/office/drawing/2014/main" id="{9AB4A581-5EC8-4AFB-888D-D3BC6843C6A2}"/>
            </a:ext>
          </a:extLst>
        </xdr:cNvPr>
        <xdr:cNvSpPr/>
      </xdr:nvSpPr>
      <xdr:spPr>
        <a:xfrm>
          <a:off x="9851570" y="19077213"/>
          <a:ext cx="3129644" cy="707573"/>
        </a:xfrm>
        <a:prstGeom prst="wedgeRectCallout">
          <a:avLst>
            <a:gd name="adj1" fmla="val -38904"/>
            <a:gd name="adj2" fmla="val -112071"/>
          </a:avLst>
        </a:prstGeom>
        <a:solidFill>
          <a:schemeClr val="accent2">
            <a:lumMod val="40000"/>
            <a:lumOff val="60000"/>
          </a:schemeClr>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en-US" altLang="ja-JP" sz="1600">
              <a:solidFill>
                <a:sysClr val="windowText" lastClr="000000"/>
              </a:solidFill>
              <a:latin typeface="+mn-lt"/>
              <a:ea typeface="ＭＳ ゴシック" panose="020B0609070205080204" pitchFamily="49" charset="-128"/>
            </a:rPr>
            <a:t>About the work</a:t>
          </a:r>
          <a:r>
            <a:rPr kumimoji="1" lang="en-US" altLang="ja-JP" sz="1600" baseline="0">
              <a:solidFill>
                <a:sysClr val="windowText" lastClr="000000"/>
              </a:solidFill>
              <a:latin typeface="+mn-lt"/>
              <a:ea typeface="ＭＳ ゴシック" panose="020B0609070205080204" pitchFamily="49" charset="-128"/>
            </a:rPr>
            <a:t> on days-off</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(except</a:t>
          </a:r>
          <a:r>
            <a:rPr kumimoji="1" lang="en-US" altLang="ja-JP" sz="1600" baseline="0">
              <a:solidFill>
                <a:sysClr val="windowText" lastClr="000000"/>
              </a:solidFill>
              <a:latin typeface="+mn-lt"/>
              <a:ea typeface="ＭＳ ゴシック" panose="020B0609070205080204" pitchFamily="49" charset="-128"/>
            </a:rPr>
            <a:t> substitute holiday)</a:t>
          </a:r>
          <a:endParaRPr kumimoji="1" lang="en-US" altLang="ja-JP" sz="1600">
            <a:solidFill>
              <a:sysClr val="windowText" lastClr="000000"/>
            </a:solidFill>
            <a:latin typeface="+mn-lt"/>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136071</xdr:colOff>
      <xdr:row>31</xdr:row>
      <xdr:rowOff>381000</xdr:rowOff>
    </xdr:from>
    <xdr:to>
      <xdr:col>1</xdr:col>
      <xdr:colOff>62592</xdr:colOff>
      <xdr:row>42</xdr:row>
      <xdr:rowOff>163286</xdr:rowOff>
    </xdr:to>
    <xdr:sp macro="" textlink="">
      <xdr:nvSpPr>
        <xdr:cNvPr id="2" name="左大かっこ 1">
          <a:extLst>
            <a:ext uri="{FF2B5EF4-FFF2-40B4-BE49-F238E27FC236}">
              <a16:creationId xmlns:a16="http://schemas.microsoft.com/office/drawing/2014/main" id="{869D54F2-08ED-4793-A24A-1B23BD6349C4}"/>
            </a:ext>
          </a:extLst>
        </xdr:cNvPr>
        <xdr:cNvSpPr/>
      </xdr:nvSpPr>
      <xdr:spPr>
        <a:xfrm>
          <a:off x="136071" y="16583025"/>
          <a:ext cx="221796" cy="4982936"/>
        </a:xfrm>
        <a:prstGeom prst="leftBracket">
          <a:avLst/>
        </a:prstGeom>
        <a:noFill/>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762000</xdr:colOff>
      <xdr:row>31</xdr:row>
      <xdr:rowOff>449036</xdr:rowOff>
    </xdr:from>
    <xdr:to>
      <xdr:col>25</xdr:col>
      <xdr:colOff>190499</xdr:colOff>
      <xdr:row>42</xdr:row>
      <xdr:rowOff>167369</xdr:rowOff>
    </xdr:to>
    <xdr:sp macro="" textlink="">
      <xdr:nvSpPr>
        <xdr:cNvPr id="3" name="左大かっこ 2">
          <a:extLst>
            <a:ext uri="{FF2B5EF4-FFF2-40B4-BE49-F238E27FC236}">
              <a16:creationId xmlns:a16="http://schemas.microsoft.com/office/drawing/2014/main" id="{244D806D-9F4E-47AE-B735-5817A8DCA706}"/>
            </a:ext>
          </a:extLst>
        </xdr:cNvPr>
        <xdr:cNvSpPr/>
      </xdr:nvSpPr>
      <xdr:spPr>
        <a:xfrm flipH="1">
          <a:off x="14173200" y="16651061"/>
          <a:ext cx="190499" cy="4918983"/>
        </a:xfrm>
        <a:prstGeom prst="leftBracket">
          <a:avLst/>
        </a:prstGeom>
        <a:noFill/>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51"/>
  <sheetViews>
    <sheetView view="pageBreakPreview" zoomScale="70" zoomScaleNormal="100" zoomScaleSheetLayoutView="70" workbookViewId="0">
      <selection activeCell="V1" sqref="V1:Y1"/>
    </sheetView>
  </sheetViews>
  <sheetFormatPr defaultRowHeight="30.75" x14ac:dyDescent="0.15"/>
  <cols>
    <col min="1" max="1" width="3.875" style="4" customWidth="1"/>
    <col min="2" max="2" width="7.25" style="4" customWidth="1"/>
    <col min="3" max="3" width="5.875" style="4" customWidth="1"/>
    <col min="4" max="4" width="4.25" style="4" customWidth="1"/>
    <col min="5" max="5" width="8.875" style="4" customWidth="1"/>
    <col min="6" max="6" width="4.75" style="4" customWidth="1"/>
    <col min="7" max="8" width="8.875" style="4" customWidth="1"/>
    <col min="9" max="9" width="4.75" style="4" customWidth="1"/>
    <col min="10" max="10" width="8.875" style="4" customWidth="1"/>
    <col min="11" max="11" width="9.625" style="4" customWidth="1"/>
    <col min="12" max="13" width="9" style="4" customWidth="1"/>
    <col min="14" max="14" width="8" style="4" customWidth="1"/>
    <col min="15" max="16" width="4.5" style="4" customWidth="1"/>
    <col min="17" max="17" width="8.875" style="4" customWidth="1"/>
    <col min="18" max="18" width="6.375" style="4" customWidth="1"/>
    <col min="19" max="20" width="8.875" style="4" customWidth="1"/>
    <col min="21" max="21" width="5" style="4" customWidth="1"/>
    <col min="22" max="23" width="8.875" style="4" customWidth="1"/>
    <col min="24" max="24" width="8.125" style="4" customWidth="1"/>
    <col min="25" max="25" width="9.25" style="4" customWidth="1"/>
    <col min="26" max="26" width="4.5" style="4" customWidth="1"/>
    <col min="27" max="27" width="6.5" style="4" customWidth="1"/>
    <col min="28" max="28" width="5.25" style="4" customWidth="1"/>
    <col min="29" max="16384" width="9" style="4"/>
  </cols>
  <sheetData>
    <row r="1" spans="2:28" ht="42.75" customHeight="1" thickBot="1" x14ac:dyDescent="0.2">
      <c r="B1" s="73"/>
      <c r="C1" s="73"/>
      <c r="D1" s="271"/>
      <c r="E1" s="271"/>
      <c r="F1" s="271"/>
      <c r="G1" s="53"/>
      <c r="H1" s="39"/>
      <c r="I1" s="240" t="s">
        <v>45</v>
      </c>
      <c r="J1" s="111"/>
      <c r="K1" s="111"/>
      <c r="L1" s="111" t="s">
        <v>41</v>
      </c>
      <c r="M1" s="148"/>
      <c r="N1" s="148"/>
      <c r="O1" s="148"/>
      <c r="P1" s="148"/>
      <c r="Q1" s="148"/>
      <c r="R1" s="52"/>
      <c r="S1" s="52"/>
      <c r="T1" s="3"/>
      <c r="U1" s="3"/>
      <c r="V1" s="272">
        <v>45748</v>
      </c>
      <c r="W1" s="273"/>
      <c r="X1" s="273"/>
      <c r="Y1" s="274"/>
      <c r="Z1" s="3"/>
      <c r="AA1" s="3"/>
      <c r="AB1" s="105"/>
    </row>
    <row r="2" spans="2:28" ht="9" customHeight="1" x14ac:dyDescent="0.15">
      <c r="B2" s="275"/>
      <c r="C2" s="275"/>
      <c r="D2" s="275"/>
      <c r="E2" s="275"/>
      <c r="F2" s="275"/>
      <c r="G2" s="275"/>
      <c r="H2" s="275"/>
      <c r="I2" s="275"/>
      <c r="J2" s="275"/>
      <c r="K2" s="275"/>
      <c r="L2" s="275"/>
      <c r="M2" s="275"/>
      <c r="N2" s="275"/>
      <c r="O2" s="275"/>
      <c r="P2" s="275"/>
      <c r="Q2" s="275"/>
      <c r="R2" s="275"/>
      <c r="S2" s="275"/>
      <c r="T2" s="275"/>
      <c r="U2" s="275"/>
      <c r="V2" s="275"/>
      <c r="W2" s="79"/>
      <c r="X2" s="79"/>
      <c r="Y2" s="5"/>
      <c r="Z2" s="5"/>
      <c r="AA2" s="5"/>
      <c r="AB2" s="5"/>
    </row>
    <row r="3" spans="2:28" ht="73.5" customHeight="1" x14ac:dyDescent="0.2">
      <c r="B3" s="276" t="s">
        <v>49</v>
      </c>
      <c r="C3" s="276"/>
      <c r="D3" s="276"/>
      <c r="E3" s="276"/>
      <c r="F3" s="276"/>
      <c r="G3" s="276"/>
      <c r="H3" s="276"/>
      <c r="I3" s="276"/>
      <c r="J3" s="276"/>
      <c r="K3" s="276"/>
      <c r="L3" s="276"/>
      <c r="M3" s="276"/>
      <c r="N3" s="276"/>
      <c r="O3" s="276"/>
      <c r="P3" s="276"/>
      <c r="Q3" s="276"/>
      <c r="R3" s="276"/>
      <c r="S3" s="276"/>
      <c r="T3" s="276"/>
      <c r="U3" s="276"/>
      <c r="V3" s="276"/>
      <c r="W3" s="276"/>
      <c r="X3" s="276"/>
      <c r="Y3" s="276"/>
      <c r="Z3" s="3"/>
      <c r="AA3" s="311"/>
      <c r="AB3" s="311"/>
    </row>
    <row r="4" spans="2:28" ht="29.25" customHeight="1" thickBot="1" x14ac:dyDescent="0.2">
      <c r="B4" s="37"/>
      <c r="C4" s="37"/>
      <c r="D4" s="37"/>
      <c r="E4" s="37"/>
      <c r="F4" s="37"/>
      <c r="G4" s="37"/>
      <c r="H4" s="37"/>
      <c r="I4" s="37"/>
      <c r="J4" s="37"/>
      <c r="K4" s="37"/>
      <c r="L4" s="37"/>
      <c r="M4" s="37"/>
      <c r="N4" s="37"/>
      <c r="O4" s="37"/>
      <c r="P4" s="37"/>
      <c r="Q4" s="37"/>
      <c r="R4" s="37"/>
      <c r="S4" s="37"/>
      <c r="T4" s="37"/>
      <c r="U4" s="37"/>
      <c r="V4" s="37"/>
      <c r="W4" s="37"/>
      <c r="X4" s="37"/>
      <c r="Y4" s="37"/>
      <c r="Z4" s="3"/>
      <c r="AA4" s="5"/>
      <c r="AB4" s="5"/>
    </row>
    <row r="5" spans="2:28" ht="47.25" customHeight="1" thickTop="1" thickBot="1" x14ac:dyDescent="0.2">
      <c r="B5" s="155" t="s">
        <v>42</v>
      </c>
      <c r="C5" s="312" t="s">
        <v>57</v>
      </c>
      <c r="D5" s="313"/>
      <c r="E5" s="313"/>
      <c r="F5" s="313"/>
      <c r="G5" s="313"/>
      <c r="H5" s="313"/>
      <c r="I5" s="313"/>
      <c r="J5" s="314"/>
      <c r="K5" s="112"/>
      <c r="L5" s="156" t="s">
        <v>34</v>
      </c>
      <c r="M5" s="312" t="s">
        <v>58</v>
      </c>
      <c r="N5" s="313"/>
      <c r="O5" s="313"/>
      <c r="P5" s="313"/>
      <c r="Q5" s="314"/>
      <c r="R5" s="149"/>
      <c r="S5" s="156" t="s">
        <v>35</v>
      </c>
      <c r="T5" s="312" t="s">
        <v>59</v>
      </c>
      <c r="U5" s="313"/>
      <c r="V5" s="313"/>
      <c r="W5" s="313"/>
      <c r="X5" s="313"/>
      <c r="Y5" s="314"/>
      <c r="Z5" s="75"/>
      <c r="AA5" s="315"/>
      <c r="AB5" s="315"/>
    </row>
    <row r="6" spans="2:28" ht="22.5" customHeight="1" thickTop="1" x14ac:dyDescent="0.15">
      <c r="B6" s="8"/>
      <c r="C6" s="8"/>
      <c r="D6" s="33"/>
      <c r="E6" s="33"/>
      <c r="F6" s="33"/>
      <c r="G6" s="33"/>
      <c r="H6" s="33"/>
      <c r="I6" s="33"/>
      <c r="J6" s="33"/>
      <c r="K6" s="33"/>
      <c r="L6" s="33"/>
      <c r="M6" s="33"/>
      <c r="N6" s="33"/>
      <c r="O6" s="33"/>
      <c r="P6" s="33"/>
      <c r="T6" s="8"/>
      <c r="U6" s="8"/>
      <c r="V6" s="8"/>
      <c r="W6" s="8"/>
      <c r="X6" s="8"/>
      <c r="Z6" s="42"/>
      <c r="AA6" s="8"/>
      <c r="AB6" s="9"/>
    </row>
    <row r="7" spans="2:28" ht="33" customHeight="1" x14ac:dyDescent="0.15">
      <c r="B7" s="289" t="s">
        <v>52</v>
      </c>
      <c r="C7" s="289"/>
      <c r="D7" s="289"/>
      <c r="E7" s="289"/>
      <c r="F7" s="289"/>
      <c r="G7" s="289"/>
      <c r="H7" s="289"/>
      <c r="I7" s="289"/>
      <c r="J7" s="289"/>
      <c r="K7" s="289"/>
      <c r="L7" s="289"/>
      <c r="M7" s="289"/>
      <c r="N7" s="289"/>
      <c r="O7" s="289"/>
      <c r="P7" s="289"/>
      <c r="Q7" s="289"/>
      <c r="R7" s="289"/>
      <c r="S7" s="289"/>
      <c r="T7" s="289"/>
      <c r="U7" s="289"/>
      <c r="V7" s="289"/>
      <c r="W7" s="289"/>
      <c r="X7" s="289"/>
      <c r="Y7" s="289"/>
      <c r="Z7" s="11"/>
      <c r="AA7" s="49"/>
      <c r="AB7" s="49"/>
    </row>
    <row r="8" spans="2:28" ht="72.75" customHeight="1" thickBot="1" x14ac:dyDescent="0.2">
      <c r="B8" s="300" t="s">
        <v>77</v>
      </c>
      <c r="C8" s="300"/>
      <c r="D8" s="300"/>
      <c r="E8" s="300"/>
      <c r="F8" s="300"/>
      <c r="G8" s="300"/>
      <c r="H8" s="300"/>
      <c r="I8" s="300"/>
      <c r="J8" s="300"/>
      <c r="K8" s="300"/>
      <c r="L8" s="300"/>
      <c r="M8" s="300"/>
      <c r="N8" s="300"/>
      <c r="O8" s="300"/>
      <c r="P8" s="300"/>
      <c r="Q8" s="300"/>
      <c r="R8" s="300"/>
      <c r="S8" s="300"/>
      <c r="T8" s="300"/>
      <c r="U8" s="300"/>
      <c r="V8" s="300"/>
      <c r="W8" s="300"/>
      <c r="X8" s="300"/>
      <c r="Y8" s="300"/>
      <c r="Z8" s="3"/>
      <c r="AA8" s="8"/>
      <c r="AB8" s="9"/>
    </row>
    <row r="9" spans="2:28" ht="29.25" customHeight="1" thickBot="1" x14ac:dyDescent="0.2">
      <c r="B9" s="290" t="s">
        <v>61</v>
      </c>
      <c r="C9" s="290"/>
      <c r="D9" s="290"/>
      <c r="E9" s="290"/>
      <c r="F9" s="290"/>
      <c r="G9" s="290"/>
      <c r="H9" s="290"/>
      <c r="I9" s="290"/>
      <c r="J9" s="290"/>
      <c r="K9" s="290"/>
      <c r="L9" s="290"/>
      <c r="M9" s="290"/>
      <c r="N9" s="290" t="s">
        <v>36</v>
      </c>
      <c r="O9" s="290"/>
      <c r="P9" s="291"/>
      <c r="Q9" s="113">
        <v>9</v>
      </c>
      <c r="R9" s="114" t="s">
        <v>53</v>
      </c>
      <c r="S9" s="115">
        <v>0</v>
      </c>
      <c r="T9" s="114"/>
      <c r="U9" s="292" t="s">
        <v>74</v>
      </c>
      <c r="V9" s="293"/>
      <c r="W9" s="298">
        <v>1</v>
      </c>
      <c r="X9" s="299"/>
      <c r="Y9" s="132" t="s">
        <v>78</v>
      </c>
      <c r="Z9" s="41"/>
      <c r="AA9" s="8"/>
      <c r="AB9" s="9"/>
    </row>
    <row r="10" spans="2:28" ht="29.25" customHeight="1" thickBot="1" x14ac:dyDescent="0.2">
      <c r="B10" s="290"/>
      <c r="C10" s="290"/>
      <c r="D10" s="290"/>
      <c r="E10" s="290"/>
      <c r="F10" s="290"/>
      <c r="G10" s="290"/>
      <c r="H10" s="290"/>
      <c r="I10" s="290"/>
      <c r="J10" s="290"/>
      <c r="K10" s="290"/>
      <c r="L10" s="290"/>
      <c r="M10" s="290"/>
      <c r="N10" s="290" t="s">
        <v>37</v>
      </c>
      <c r="O10" s="290"/>
      <c r="P10" s="291"/>
      <c r="Q10" s="113">
        <v>17</v>
      </c>
      <c r="R10" s="116" t="s">
        <v>51</v>
      </c>
      <c r="S10" s="117">
        <v>30</v>
      </c>
      <c r="T10" s="118"/>
      <c r="U10" s="119"/>
      <c r="V10" s="119"/>
      <c r="W10" s="119"/>
      <c r="X10" s="119"/>
      <c r="Y10" s="120"/>
      <c r="Z10" s="10"/>
      <c r="AA10" s="50"/>
      <c r="AB10" s="9"/>
    </row>
    <row r="11" spans="2:28" ht="13.5" customHeight="1" thickBot="1" x14ac:dyDescent="0.2">
      <c r="B11" s="34"/>
      <c r="C11" s="34"/>
      <c r="D11" s="34"/>
      <c r="E11" s="34"/>
      <c r="F11" s="34"/>
      <c r="G11" s="34"/>
      <c r="H11" s="34"/>
      <c r="I11" s="34"/>
      <c r="J11" s="34"/>
      <c r="K11" s="34"/>
      <c r="L11" s="34"/>
      <c r="M11" s="34"/>
      <c r="N11" s="34"/>
      <c r="O11" s="34"/>
      <c r="P11" s="34"/>
      <c r="Q11" s="34"/>
      <c r="R11" s="34"/>
      <c r="S11" s="34"/>
      <c r="T11" s="34"/>
      <c r="U11" s="34"/>
      <c r="V11" s="34"/>
      <c r="W11" s="34"/>
      <c r="X11" s="34"/>
      <c r="Y11" s="34"/>
      <c r="Z11" s="11"/>
      <c r="AA11" s="12"/>
      <c r="AB11" s="12"/>
    </row>
    <row r="12" spans="2:28" ht="29.25" customHeight="1" x14ac:dyDescent="0.15">
      <c r="B12" s="277" t="s">
        <v>38</v>
      </c>
      <c r="C12" s="278"/>
      <c r="D12" s="279"/>
      <c r="E12" s="294" t="s">
        <v>48</v>
      </c>
      <c r="F12" s="295"/>
      <c r="G12" s="295"/>
      <c r="H12" s="295"/>
      <c r="I12" s="295"/>
      <c r="J12" s="295"/>
      <c r="K12" s="295"/>
      <c r="L12" s="296" t="s">
        <v>46</v>
      </c>
      <c r="M12" s="283" t="s">
        <v>47</v>
      </c>
      <c r="N12" s="104"/>
      <c r="O12" s="285" t="s">
        <v>60</v>
      </c>
      <c r="P12" s="285"/>
      <c r="Q12" s="285"/>
      <c r="R12" s="285"/>
      <c r="S12" s="285"/>
      <c r="T12" s="285"/>
      <c r="U12" s="285"/>
      <c r="V12" s="285"/>
      <c r="W12" s="285"/>
      <c r="X12" s="285"/>
      <c r="Y12" s="285"/>
      <c r="Z12" s="15"/>
      <c r="AA12" s="58"/>
      <c r="AB12" s="58"/>
    </row>
    <row r="13" spans="2:28" ht="39" customHeight="1" thickBot="1" x14ac:dyDescent="0.2">
      <c r="B13" s="280"/>
      <c r="C13" s="281"/>
      <c r="D13" s="282"/>
      <c r="E13" s="286" t="s">
        <v>36</v>
      </c>
      <c r="F13" s="287"/>
      <c r="G13" s="288"/>
      <c r="H13" s="286" t="s">
        <v>37</v>
      </c>
      <c r="I13" s="287"/>
      <c r="J13" s="288"/>
      <c r="K13" s="153" t="s">
        <v>43</v>
      </c>
      <c r="L13" s="297"/>
      <c r="M13" s="284"/>
      <c r="N13" s="104"/>
      <c r="O13" s="285"/>
      <c r="P13" s="285"/>
      <c r="Q13" s="285"/>
      <c r="R13" s="285"/>
      <c r="S13" s="285"/>
      <c r="T13" s="285"/>
      <c r="U13" s="285"/>
      <c r="V13" s="285"/>
      <c r="W13" s="285"/>
      <c r="X13" s="285"/>
      <c r="Y13" s="285"/>
      <c r="AA13" s="59"/>
      <c r="AB13" s="60"/>
    </row>
    <row r="14" spans="2:28" ht="45" customHeight="1" x14ac:dyDescent="0.15">
      <c r="B14" s="107">
        <f>V1</f>
        <v>45748</v>
      </c>
      <c r="C14" s="122" t="str">
        <f>TEXT(B14,"ddd")</f>
        <v>Tue</v>
      </c>
      <c r="D14" s="55" t="str">
        <f>IF(OR(WEEKDAY(B14)=1,WEEKDAY(B14)=7),"休日",IF(ISNA(VLOOKUP(B14,'(事務用)2025年度休日一覧(土日除く)'!A:B,2,FALSE)),"","休日"))</f>
        <v/>
      </c>
      <c r="E14" s="157">
        <v>9</v>
      </c>
      <c r="F14" s="158" t="s">
        <v>70</v>
      </c>
      <c r="G14" s="159">
        <v>0</v>
      </c>
      <c r="H14" s="160">
        <v>17</v>
      </c>
      <c r="I14" s="158" t="s">
        <v>70</v>
      </c>
      <c r="J14" s="161">
        <v>30</v>
      </c>
      <c r="K14" s="122">
        <v>1</v>
      </c>
      <c r="L14" s="162"/>
      <c r="M14" s="163"/>
      <c r="N14" s="103"/>
      <c r="O14" s="301" t="s">
        <v>62</v>
      </c>
      <c r="P14" s="301"/>
      <c r="Q14" s="301"/>
      <c r="R14" s="301"/>
      <c r="S14" s="301"/>
      <c r="T14" s="301"/>
      <c r="U14" s="301"/>
      <c r="V14" s="301"/>
      <c r="W14" s="301"/>
      <c r="X14" s="301"/>
      <c r="Y14" s="301"/>
      <c r="AA14" s="62"/>
      <c r="AB14" s="62"/>
    </row>
    <row r="15" spans="2:28" ht="45" customHeight="1" x14ac:dyDescent="0.15">
      <c r="B15" s="108">
        <f>B14+1</f>
        <v>45749</v>
      </c>
      <c r="C15" s="124" t="str">
        <f t="shared" ref="C15:C30" si="0">TEXT(B15,"ddd")</f>
        <v>Wed</v>
      </c>
      <c r="D15" s="55" t="str">
        <f>IF(OR(WEEKDAY(B15)=1,WEEKDAY(B15)=7),"休日",IF(ISNA(VLOOKUP(B15,'(事務用)2025年度休日一覧(土日除く)'!A:B,2,FALSE)),"","休日"))</f>
        <v/>
      </c>
      <c r="E15" s="164">
        <v>10</v>
      </c>
      <c r="F15" s="165" t="s">
        <v>70</v>
      </c>
      <c r="G15" s="166">
        <v>0</v>
      </c>
      <c r="H15" s="164">
        <v>19</v>
      </c>
      <c r="I15" s="165" t="s">
        <v>70</v>
      </c>
      <c r="J15" s="167">
        <v>0</v>
      </c>
      <c r="K15" s="210">
        <v>1.5</v>
      </c>
      <c r="L15" s="168"/>
      <c r="M15" s="169"/>
      <c r="N15" s="103"/>
      <c r="O15" s="301"/>
      <c r="P15" s="301"/>
      <c r="Q15" s="301"/>
      <c r="R15" s="301"/>
      <c r="S15" s="301"/>
      <c r="T15" s="301"/>
      <c r="U15" s="301"/>
      <c r="V15" s="301"/>
      <c r="W15" s="301"/>
      <c r="X15" s="301"/>
      <c r="Y15" s="301"/>
      <c r="AA15" s="58"/>
      <c r="AB15" s="58"/>
    </row>
    <row r="16" spans="2:28" ht="45" customHeight="1" x14ac:dyDescent="0.15">
      <c r="B16" s="108">
        <f t="shared" ref="B16:B30" si="1">B15+1</f>
        <v>45750</v>
      </c>
      <c r="C16" s="124" t="str">
        <f t="shared" si="0"/>
        <v>Thu</v>
      </c>
      <c r="D16" s="55" t="str">
        <f>IF(OR(WEEKDAY(B16)=1,WEEKDAY(B16)=7),"休日",IF(ISNA(VLOOKUP(B16,'(事務用)2025年度休日一覧(土日除く)'!A:B,2,FALSE)),"","休日"))</f>
        <v/>
      </c>
      <c r="E16" s="164">
        <v>12</v>
      </c>
      <c r="F16" s="165" t="s">
        <v>70</v>
      </c>
      <c r="G16" s="170">
        <v>0</v>
      </c>
      <c r="H16" s="171">
        <v>16</v>
      </c>
      <c r="I16" s="172" t="s">
        <v>70</v>
      </c>
      <c r="J16" s="167">
        <v>0</v>
      </c>
      <c r="K16" s="210">
        <v>2</v>
      </c>
      <c r="L16" s="168"/>
      <c r="M16" s="173"/>
      <c r="N16" s="103"/>
      <c r="O16" s="302" t="s">
        <v>76</v>
      </c>
      <c r="P16" s="302"/>
      <c r="Q16" s="302"/>
      <c r="R16" s="302"/>
      <c r="S16" s="302"/>
      <c r="T16" s="302"/>
      <c r="U16" s="302"/>
      <c r="V16" s="302"/>
      <c r="W16" s="302"/>
      <c r="X16" s="302"/>
      <c r="Y16" s="302"/>
      <c r="Z16" s="43"/>
      <c r="AA16" s="59"/>
      <c r="AB16" s="60"/>
    </row>
    <row r="17" spans="1:28" ht="45" customHeight="1" x14ac:dyDescent="0.15">
      <c r="B17" s="108">
        <f t="shared" si="1"/>
        <v>45751</v>
      </c>
      <c r="C17" s="124" t="str">
        <f t="shared" si="0"/>
        <v>Fri</v>
      </c>
      <c r="D17" s="55" t="str">
        <f>IF(OR(WEEKDAY(B17)=1,WEEKDAY(B17)=7),"休日",IF(ISNA(VLOOKUP(B17,'(事務用)2025年度休日一覧(土日除く)'!A:B,2,FALSE)),"","休日"))</f>
        <v/>
      </c>
      <c r="E17" s="164">
        <v>9</v>
      </c>
      <c r="F17" s="165" t="s">
        <v>70</v>
      </c>
      <c r="G17" s="166">
        <v>30</v>
      </c>
      <c r="H17" s="174">
        <v>17</v>
      </c>
      <c r="I17" s="165" t="s">
        <v>70</v>
      </c>
      <c r="J17" s="167">
        <v>0</v>
      </c>
      <c r="K17" s="210">
        <v>1</v>
      </c>
      <c r="L17" s="168"/>
      <c r="M17" s="114"/>
      <c r="N17" s="103"/>
      <c r="O17" s="302"/>
      <c r="P17" s="302"/>
      <c r="Q17" s="302"/>
      <c r="R17" s="302"/>
      <c r="S17" s="302"/>
      <c r="T17" s="302"/>
      <c r="U17" s="302"/>
      <c r="V17" s="302"/>
      <c r="W17" s="302"/>
      <c r="X17" s="302"/>
      <c r="Y17" s="302"/>
      <c r="Z17" s="44"/>
      <c r="AA17" s="62"/>
      <c r="AB17" s="62"/>
    </row>
    <row r="18" spans="1:28" ht="45" customHeight="1" x14ac:dyDescent="0.15">
      <c r="B18" s="108">
        <f t="shared" si="1"/>
        <v>45752</v>
      </c>
      <c r="C18" s="124" t="str">
        <f t="shared" si="0"/>
        <v>Sat</v>
      </c>
      <c r="D18" s="55" t="str">
        <f>IF(OR(WEEKDAY(B18)=1,WEEKDAY(B18)=7),"休日",IF(ISNA(VLOOKUP(B18,'(事務用)2025年度休日一覧(土日除く)'!A:B,2,FALSE)),"","休日"))</f>
        <v>休日</v>
      </c>
      <c r="E18" s="164">
        <v>9</v>
      </c>
      <c r="F18" s="165" t="s">
        <v>70</v>
      </c>
      <c r="G18" s="170">
        <v>30</v>
      </c>
      <c r="H18" s="164">
        <v>15</v>
      </c>
      <c r="I18" s="165" t="s">
        <v>70</v>
      </c>
      <c r="J18" s="166">
        <v>0</v>
      </c>
      <c r="K18" s="210">
        <v>1</v>
      </c>
      <c r="L18" s="168"/>
      <c r="M18" s="169"/>
      <c r="N18" s="103"/>
      <c r="O18" s="302"/>
      <c r="P18" s="302"/>
      <c r="Q18" s="302"/>
      <c r="R18" s="302"/>
      <c r="S18" s="302"/>
      <c r="T18" s="302"/>
      <c r="U18" s="302"/>
      <c r="V18" s="302"/>
      <c r="W18" s="302"/>
      <c r="X18" s="302"/>
      <c r="Y18" s="302"/>
      <c r="Z18" s="44"/>
      <c r="AA18" s="59"/>
      <c r="AB18" s="60"/>
    </row>
    <row r="19" spans="1:28" ht="45" customHeight="1" x14ac:dyDescent="0.15">
      <c r="B19" s="108">
        <f t="shared" si="1"/>
        <v>45753</v>
      </c>
      <c r="C19" s="124" t="str">
        <f t="shared" si="0"/>
        <v>Sun</v>
      </c>
      <c r="D19" s="55" t="str">
        <f>IF(OR(WEEKDAY(B19)=1,WEEKDAY(B19)=7),"休日",IF(ISNA(VLOOKUP(B19,'(事務用)2025年度休日一覧(土日除く)'!A:B,2,FALSE)),"","休日"))</f>
        <v>休日</v>
      </c>
      <c r="E19" s="175">
        <v>8</v>
      </c>
      <c r="F19" s="165" t="s">
        <v>70</v>
      </c>
      <c r="G19" s="176">
        <v>0</v>
      </c>
      <c r="H19" s="177">
        <v>18</v>
      </c>
      <c r="I19" s="165" t="s">
        <v>70</v>
      </c>
      <c r="J19" s="178">
        <v>0</v>
      </c>
      <c r="K19" s="211">
        <v>4.1666666666666664E-2</v>
      </c>
      <c r="L19" s="168"/>
      <c r="M19" s="169"/>
      <c r="N19" s="103"/>
      <c r="O19" s="302" t="s">
        <v>72</v>
      </c>
      <c r="P19" s="302"/>
      <c r="Q19" s="302"/>
      <c r="R19" s="302"/>
      <c r="S19" s="302"/>
      <c r="T19" s="302"/>
      <c r="U19" s="302"/>
      <c r="V19" s="302"/>
      <c r="W19" s="302"/>
      <c r="X19" s="302"/>
      <c r="Y19" s="302"/>
      <c r="Z19" s="44"/>
      <c r="AA19" s="67"/>
      <c r="AB19" s="67"/>
    </row>
    <row r="20" spans="1:28" ht="45" customHeight="1" x14ac:dyDescent="0.15">
      <c r="B20" s="108">
        <f t="shared" si="1"/>
        <v>45754</v>
      </c>
      <c r="C20" s="124" t="str">
        <f t="shared" si="0"/>
        <v>Mon</v>
      </c>
      <c r="D20" s="55" t="str">
        <f>IF(OR(WEEKDAY(B20)=1,WEEKDAY(B20)=7),"休日",IF(ISNA(VLOOKUP(B20,'(事務用)2025年度休日一覧(土日除く)'!A:B,2,FALSE)),"","休日"))</f>
        <v/>
      </c>
      <c r="E20" s="175"/>
      <c r="F20" s="165" t="s">
        <v>70</v>
      </c>
      <c r="G20" s="176"/>
      <c r="H20" s="179"/>
      <c r="I20" s="165" t="s">
        <v>70</v>
      </c>
      <c r="J20" s="178"/>
      <c r="K20" s="211"/>
      <c r="L20" s="168"/>
      <c r="M20" s="173"/>
      <c r="N20" s="103"/>
      <c r="O20" s="302"/>
      <c r="P20" s="302"/>
      <c r="Q20" s="302"/>
      <c r="R20" s="302"/>
      <c r="S20" s="302"/>
      <c r="T20" s="302"/>
      <c r="U20" s="302"/>
      <c r="V20" s="302"/>
      <c r="W20" s="302"/>
      <c r="X20" s="302"/>
      <c r="Y20" s="302"/>
      <c r="Z20" s="44"/>
      <c r="AA20" s="67"/>
      <c r="AB20" s="67"/>
    </row>
    <row r="21" spans="1:28" ht="45" customHeight="1" x14ac:dyDescent="0.15">
      <c r="B21" s="108">
        <f t="shared" si="1"/>
        <v>45755</v>
      </c>
      <c r="C21" s="124" t="str">
        <f t="shared" si="0"/>
        <v>Tue</v>
      </c>
      <c r="D21" s="55" t="str">
        <f>IF(OR(WEEKDAY(B21)=1,WEEKDAY(B21)=7),"休日",IF(ISNA(VLOOKUP(B21,'(事務用)2025年度休日一覧(土日除く)'!A:B,2,FALSE)),"","休日"))</f>
        <v/>
      </c>
      <c r="E21" s="164">
        <v>9</v>
      </c>
      <c r="F21" s="165" t="s">
        <v>70</v>
      </c>
      <c r="G21" s="166">
        <v>0</v>
      </c>
      <c r="H21" s="164">
        <v>17</v>
      </c>
      <c r="I21" s="165" t="s">
        <v>70</v>
      </c>
      <c r="J21" s="166">
        <v>0</v>
      </c>
      <c r="K21" s="212">
        <v>1</v>
      </c>
      <c r="L21" s="180"/>
      <c r="M21" s="173"/>
      <c r="N21" s="103"/>
      <c r="O21" s="302"/>
      <c r="P21" s="302"/>
      <c r="Q21" s="302"/>
      <c r="R21" s="302"/>
      <c r="S21" s="302"/>
      <c r="T21" s="302"/>
      <c r="U21" s="302"/>
      <c r="V21" s="302"/>
      <c r="W21" s="302"/>
      <c r="X21" s="302"/>
      <c r="Y21" s="302"/>
      <c r="Z21" s="44"/>
      <c r="AA21" s="63"/>
      <c r="AB21" s="63"/>
    </row>
    <row r="22" spans="1:28" ht="45" customHeight="1" x14ac:dyDescent="0.15">
      <c r="B22" s="108">
        <f t="shared" si="1"/>
        <v>45756</v>
      </c>
      <c r="C22" s="124" t="str">
        <f t="shared" si="0"/>
        <v>Wed</v>
      </c>
      <c r="D22" s="55" t="str">
        <f>IF(OR(WEEKDAY(B22)=1,WEEKDAY(B22)=7),"休日",IF(ISNA(VLOOKUP(B22,'(事務用)2025年度休日一覧(土日除く)'!A:B,2,FALSE)),"","休日"))</f>
        <v/>
      </c>
      <c r="E22" s="164">
        <v>9</v>
      </c>
      <c r="F22" s="165" t="s">
        <v>70</v>
      </c>
      <c r="G22" s="170">
        <v>30</v>
      </c>
      <c r="H22" s="164">
        <v>18</v>
      </c>
      <c r="I22" s="165" t="s">
        <v>70</v>
      </c>
      <c r="J22" s="181">
        <v>30</v>
      </c>
      <c r="K22" s="213">
        <v>1</v>
      </c>
      <c r="L22" s="182"/>
      <c r="M22" s="173"/>
      <c r="N22" s="103"/>
      <c r="O22" s="302" t="s">
        <v>63</v>
      </c>
      <c r="P22" s="302"/>
      <c r="Q22" s="302"/>
      <c r="R22" s="302"/>
      <c r="S22" s="302"/>
      <c r="T22" s="302"/>
      <c r="U22" s="302"/>
      <c r="V22" s="302"/>
      <c r="W22" s="302"/>
      <c r="X22" s="302"/>
      <c r="Y22" s="302"/>
      <c r="Z22" s="44"/>
      <c r="AA22" s="64"/>
      <c r="AB22" s="65"/>
    </row>
    <row r="23" spans="1:28" ht="45" customHeight="1" x14ac:dyDescent="0.15">
      <c r="B23" s="108">
        <f t="shared" si="1"/>
        <v>45757</v>
      </c>
      <c r="C23" s="124" t="str">
        <f t="shared" si="0"/>
        <v>Thu</v>
      </c>
      <c r="D23" s="55" t="str">
        <f>IF(OR(WEEKDAY(B23)=1,WEEKDAY(B23)=7),"休日",IF(ISNA(VLOOKUP(B23,'(事務用)2025年度休日一覧(土日除く)'!A:B,2,FALSE)),"","休日"))</f>
        <v/>
      </c>
      <c r="E23" s="164"/>
      <c r="F23" s="165" t="s">
        <v>70</v>
      </c>
      <c r="G23" s="166"/>
      <c r="H23" s="164"/>
      <c r="I23" s="165" t="s">
        <v>70</v>
      </c>
      <c r="J23" s="167"/>
      <c r="K23" s="210"/>
      <c r="L23" s="180" t="s">
        <v>71</v>
      </c>
      <c r="M23" s="114"/>
      <c r="N23" s="103"/>
      <c r="O23" s="302"/>
      <c r="P23" s="302"/>
      <c r="Q23" s="302"/>
      <c r="R23" s="302"/>
      <c r="S23" s="302"/>
      <c r="T23" s="302"/>
      <c r="U23" s="302"/>
      <c r="V23" s="302"/>
      <c r="W23" s="302"/>
      <c r="X23" s="302"/>
      <c r="Y23" s="302"/>
      <c r="Z23" s="44"/>
      <c r="AA23" s="12"/>
      <c r="AB23" s="21"/>
    </row>
    <row r="24" spans="1:28" ht="45" customHeight="1" x14ac:dyDescent="0.15">
      <c r="B24" s="108">
        <f t="shared" si="1"/>
        <v>45758</v>
      </c>
      <c r="C24" s="124" t="str">
        <f t="shared" si="0"/>
        <v>Fri</v>
      </c>
      <c r="D24" s="55" t="str">
        <f>IF(OR(WEEKDAY(B24)=1,WEEKDAY(B24)=7),"休日",IF(ISNA(VLOOKUP(B24,'(事務用)2025年度休日一覧(土日除く)'!A:B,2,FALSE)),"","休日"))</f>
        <v/>
      </c>
      <c r="E24" s="164">
        <v>10</v>
      </c>
      <c r="F24" s="165" t="s">
        <v>70</v>
      </c>
      <c r="G24" s="170">
        <v>15</v>
      </c>
      <c r="H24" s="171">
        <v>15</v>
      </c>
      <c r="I24" s="165" t="s">
        <v>70</v>
      </c>
      <c r="J24" s="167">
        <v>20</v>
      </c>
      <c r="K24" s="124"/>
      <c r="L24" s="182"/>
      <c r="M24" s="173"/>
      <c r="N24" s="103"/>
      <c r="O24" s="302"/>
      <c r="P24" s="302"/>
      <c r="Q24" s="302"/>
      <c r="R24" s="302"/>
      <c r="S24" s="302"/>
      <c r="T24" s="302"/>
      <c r="U24" s="302"/>
      <c r="V24" s="302"/>
      <c r="W24" s="302"/>
      <c r="X24" s="302"/>
      <c r="Y24" s="302"/>
      <c r="Z24" s="44"/>
      <c r="AA24" s="51"/>
      <c r="AB24" s="21"/>
    </row>
    <row r="25" spans="1:28" ht="45" customHeight="1" x14ac:dyDescent="0.15">
      <c r="B25" s="108">
        <f t="shared" si="1"/>
        <v>45759</v>
      </c>
      <c r="C25" s="124" t="str">
        <f t="shared" si="0"/>
        <v>Sat</v>
      </c>
      <c r="D25" s="55" t="str">
        <f>IF(OR(WEEKDAY(B25)=1,WEEKDAY(B25)=7),"休日",IF(ISNA(VLOOKUP(B25,'(事務用)2025年度休日一覧(土日除く)'!A:B,2,FALSE)),"","休日"))</f>
        <v>休日</v>
      </c>
      <c r="E25" s="164">
        <v>11</v>
      </c>
      <c r="F25" s="165" t="s">
        <v>70</v>
      </c>
      <c r="G25" s="167">
        <v>20</v>
      </c>
      <c r="H25" s="174">
        <v>19</v>
      </c>
      <c r="I25" s="172" t="s">
        <v>70</v>
      </c>
      <c r="J25" s="166">
        <v>0</v>
      </c>
      <c r="K25" s="212">
        <v>1</v>
      </c>
      <c r="L25" s="180"/>
      <c r="M25" s="114"/>
      <c r="N25" s="103"/>
      <c r="O25" s="301" t="s">
        <v>64</v>
      </c>
      <c r="P25" s="301"/>
      <c r="Q25" s="301"/>
      <c r="R25" s="301"/>
      <c r="S25" s="301"/>
      <c r="T25" s="301"/>
      <c r="U25" s="301"/>
      <c r="V25" s="301"/>
      <c r="W25" s="301"/>
      <c r="X25" s="301"/>
      <c r="Y25" s="301"/>
      <c r="Z25" s="44"/>
      <c r="AA25" s="12"/>
      <c r="AB25" s="21"/>
    </row>
    <row r="26" spans="1:28" ht="45" customHeight="1" x14ac:dyDescent="0.15">
      <c r="B26" s="108">
        <f t="shared" si="1"/>
        <v>45760</v>
      </c>
      <c r="C26" s="124" t="str">
        <f t="shared" si="0"/>
        <v>Sun</v>
      </c>
      <c r="D26" s="55" t="str">
        <f>IF(OR(WEEKDAY(B26)=1,WEEKDAY(B26)=7),"休日",IF(ISNA(VLOOKUP(B26,'(事務用)2025年度休日一覧(土日除く)'!A:B,2,FALSE)),"","休日"))</f>
        <v>休日</v>
      </c>
      <c r="E26" s="175"/>
      <c r="F26" s="165" t="s">
        <v>70</v>
      </c>
      <c r="G26" s="176"/>
      <c r="H26" s="175"/>
      <c r="I26" s="172" t="s">
        <v>70</v>
      </c>
      <c r="J26" s="176"/>
      <c r="K26" s="211"/>
      <c r="L26" s="180"/>
      <c r="M26" s="169"/>
      <c r="N26" s="103"/>
      <c r="O26" s="301"/>
      <c r="P26" s="301"/>
      <c r="Q26" s="301"/>
      <c r="R26" s="301"/>
      <c r="S26" s="301"/>
      <c r="T26" s="301"/>
      <c r="U26" s="301"/>
      <c r="V26" s="301"/>
      <c r="W26" s="301"/>
      <c r="X26" s="301"/>
      <c r="Y26" s="301"/>
      <c r="Z26" s="44"/>
      <c r="AA26" s="12"/>
      <c r="AB26" s="21"/>
    </row>
    <row r="27" spans="1:28" ht="45" customHeight="1" thickBot="1" x14ac:dyDescent="0.2">
      <c r="B27" s="108">
        <f t="shared" si="1"/>
        <v>45761</v>
      </c>
      <c r="C27" s="124" t="str">
        <f t="shared" si="0"/>
        <v>Mon</v>
      </c>
      <c r="D27" s="55" t="str">
        <f>IF(OR(WEEKDAY(B27)=1,WEEKDAY(B27)=7),"休日",IF(ISNA(VLOOKUP(B27,'(事務用)2025年度休日一覧(土日除く)'!A:B,2,FALSE)),"","休日"))</f>
        <v/>
      </c>
      <c r="E27" s="175"/>
      <c r="F27" s="165" t="s">
        <v>70</v>
      </c>
      <c r="G27" s="178"/>
      <c r="H27" s="175"/>
      <c r="I27" s="165" t="s">
        <v>70</v>
      </c>
      <c r="J27" s="178"/>
      <c r="K27" s="214"/>
      <c r="L27" s="180"/>
      <c r="M27" s="185"/>
      <c r="N27" s="103"/>
      <c r="O27" s="85"/>
      <c r="P27" s="86"/>
      <c r="Q27" s="87"/>
      <c r="R27" s="88"/>
      <c r="S27" s="84"/>
      <c r="T27" s="90"/>
      <c r="U27" s="91"/>
      <c r="V27" s="92"/>
      <c r="W27" s="102"/>
      <c r="X27" s="77"/>
      <c r="Y27" s="89"/>
      <c r="Z27" s="44"/>
      <c r="AA27" s="23"/>
      <c r="AB27" s="17"/>
    </row>
    <row r="28" spans="1:28" ht="45" customHeight="1" x14ac:dyDescent="0.15">
      <c r="B28" s="108">
        <f t="shared" si="1"/>
        <v>45762</v>
      </c>
      <c r="C28" s="124" t="str">
        <f t="shared" si="0"/>
        <v>Tue</v>
      </c>
      <c r="D28" s="55" t="str">
        <f>IF(OR(WEEKDAY(B28)=1,WEEKDAY(B28)=7),"休日",IF(ISNA(VLOOKUP(B28,'(事務用)2025年度休日一覧(土日除く)'!A:B,2,FALSE)),"","休日"))</f>
        <v/>
      </c>
      <c r="E28" s="164"/>
      <c r="F28" s="165" t="s">
        <v>70</v>
      </c>
      <c r="G28" s="166"/>
      <c r="H28" s="164"/>
      <c r="I28" s="172" t="s">
        <v>70</v>
      </c>
      <c r="J28" s="181"/>
      <c r="K28" s="213"/>
      <c r="L28" s="182"/>
      <c r="M28" s="253" t="s">
        <v>84</v>
      </c>
      <c r="N28" s="303"/>
      <c r="O28" s="304" t="s">
        <v>54</v>
      </c>
      <c r="P28" s="304"/>
      <c r="Q28" s="304"/>
      <c r="R28" s="304"/>
      <c r="S28" s="304"/>
      <c r="T28" s="304"/>
      <c r="U28" s="304"/>
      <c r="V28" s="304"/>
      <c r="W28" s="304"/>
      <c r="X28" s="304"/>
      <c r="Y28" s="304"/>
      <c r="Z28" s="44"/>
      <c r="AA28" s="23"/>
      <c r="AB28" s="24"/>
    </row>
    <row r="29" spans="1:28" ht="45" customHeight="1" x14ac:dyDescent="0.15">
      <c r="B29" s="109">
        <f t="shared" si="1"/>
        <v>45763</v>
      </c>
      <c r="C29" s="126" t="str">
        <f t="shared" si="0"/>
        <v>Wed</v>
      </c>
      <c r="D29" s="56" t="str">
        <f>IF(OR(WEEKDAY(B29)=1,WEEKDAY(B29)=7),"休日",IF(ISNA(VLOOKUP(B29,'(事務用)2025年度休日一覧(土日除く)'!A:B,2,FALSE)),"","休日"))</f>
        <v/>
      </c>
      <c r="E29" s="164">
        <v>9</v>
      </c>
      <c r="F29" s="183" t="s">
        <v>70</v>
      </c>
      <c r="G29" s="166">
        <v>0</v>
      </c>
      <c r="H29" s="164">
        <v>18</v>
      </c>
      <c r="I29" s="184" t="s">
        <v>70</v>
      </c>
      <c r="J29" s="167">
        <v>0</v>
      </c>
      <c r="K29" s="210">
        <v>1</v>
      </c>
      <c r="L29" s="180"/>
      <c r="M29" s="185"/>
      <c r="N29" s="303"/>
      <c r="O29" s="305"/>
      <c r="P29" s="305"/>
      <c r="Q29" s="305"/>
      <c r="R29" s="305"/>
      <c r="S29" s="305"/>
      <c r="T29" s="305"/>
      <c r="U29" s="305"/>
      <c r="V29" s="305"/>
      <c r="W29" s="305"/>
      <c r="X29" s="305"/>
      <c r="Y29" s="305"/>
      <c r="Z29" s="45"/>
      <c r="AA29" s="19"/>
      <c r="AB29" s="23"/>
    </row>
    <row r="30" spans="1:28" ht="45" customHeight="1" thickBot="1" x14ac:dyDescent="0.2">
      <c r="A30" s="96"/>
      <c r="B30" s="110">
        <f t="shared" si="1"/>
        <v>45764</v>
      </c>
      <c r="C30" s="128" t="str">
        <f t="shared" si="0"/>
        <v>Thu</v>
      </c>
      <c r="D30" s="57" t="str">
        <f>IF(OR(WEEKDAY(B30)=1,WEEKDAY(B30)=7),"休日",IF(ISNA(VLOOKUP(B30,'(事務用)2025年度休日一覧(土日除く)'!A:B,2,FALSE)),"","休日"))</f>
        <v/>
      </c>
      <c r="E30" s="186">
        <v>8</v>
      </c>
      <c r="F30" s="187" t="s">
        <v>70</v>
      </c>
      <c r="G30" s="170">
        <v>30</v>
      </c>
      <c r="H30" s="188">
        <v>17</v>
      </c>
      <c r="I30" s="187" t="s">
        <v>70</v>
      </c>
      <c r="J30" s="189">
        <v>0</v>
      </c>
      <c r="K30" s="128">
        <v>1</v>
      </c>
      <c r="L30" s="190"/>
      <c r="M30" s="114"/>
      <c r="N30" s="40"/>
      <c r="O30" s="306" t="s">
        <v>79</v>
      </c>
      <c r="P30" s="307"/>
      <c r="Q30" s="307"/>
      <c r="R30" s="308"/>
      <c r="S30" s="130"/>
      <c r="T30" s="306" t="s">
        <v>80</v>
      </c>
      <c r="U30" s="307"/>
      <c r="V30" s="307"/>
      <c r="W30" s="307"/>
      <c r="X30" s="306"/>
      <c r="Y30" s="308"/>
      <c r="Z30" s="46"/>
      <c r="AA30" s="25"/>
      <c r="AB30" s="16"/>
    </row>
    <row r="31" spans="1:28" ht="45" customHeight="1" x14ac:dyDescent="0.15">
      <c r="B31" s="7"/>
      <c r="C31" s="7"/>
      <c r="D31" s="7"/>
      <c r="E31" s="54"/>
      <c r="F31" s="54"/>
      <c r="G31" s="54"/>
      <c r="H31" s="54"/>
      <c r="I31" s="7"/>
      <c r="J31" s="54"/>
      <c r="K31" s="54"/>
      <c r="L31" s="54"/>
      <c r="M31" s="54"/>
      <c r="N31" s="7"/>
      <c r="O31" s="131"/>
      <c r="P31" s="132"/>
      <c r="Q31" s="132"/>
      <c r="R31" s="132"/>
      <c r="S31" s="131"/>
      <c r="T31" s="306" t="s">
        <v>81</v>
      </c>
      <c r="U31" s="307"/>
      <c r="V31" s="307"/>
      <c r="W31" s="307"/>
      <c r="X31" s="306"/>
      <c r="Y31" s="308"/>
      <c r="Z31" s="47"/>
      <c r="AA31" s="7"/>
      <c r="AB31" s="7"/>
    </row>
    <row r="32" spans="1:28" ht="50.25" customHeight="1" x14ac:dyDescent="0.15">
      <c r="B32" s="7"/>
      <c r="C32" s="7"/>
      <c r="D32" s="7"/>
      <c r="E32" s="7"/>
      <c r="F32" s="7"/>
      <c r="G32" s="7"/>
      <c r="H32" s="7"/>
      <c r="I32" s="7"/>
      <c r="J32" s="7"/>
      <c r="K32" s="7"/>
      <c r="L32" s="7"/>
      <c r="M32" s="7"/>
      <c r="N32" s="7"/>
      <c r="O32" s="7"/>
      <c r="P32" s="41"/>
      <c r="Q32" s="41"/>
      <c r="R32" s="41"/>
      <c r="S32" s="7"/>
      <c r="T32" s="78"/>
      <c r="U32" s="78"/>
      <c r="V32" s="78"/>
      <c r="W32" s="78"/>
      <c r="X32" s="78"/>
      <c r="Y32" s="7"/>
      <c r="Z32" s="47"/>
      <c r="AA32" s="7"/>
      <c r="AB32" s="7"/>
    </row>
    <row r="33" spans="2:28" s="29" customFormat="1" ht="33.75" customHeight="1" x14ac:dyDescent="0.15">
      <c r="B33" s="133" t="s">
        <v>55</v>
      </c>
      <c r="C33" s="134"/>
      <c r="D33" s="134"/>
      <c r="E33" s="134"/>
      <c r="F33" s="134"/>
      <c r="G33" s="134"/>
      <c r="H33" s="134"/>
      <c r="I33" s="134"/>
      <c r="J33" s="134"/>
      <c r="K33" s="134"/>
      <c r="L33" s="135"/>
      <c r="M33" s="135"/>
      <c r="N33" s="136"/>
      <c r="O33" s="136"/>
      <c r="P33" s="136"/>
      <c r="Q33" s="136"/>
      <c r="R33" s="136"/>
      <c r="S33" s="136"/>
      <c r="T33" s="136"/>
      <c r="U33" s="136"/>
      <c r="V33" s="136"/>
      <c r="W33" s="136"/>
      <c r="X33" s="136"/>
      <c r="Y33" s="136"/>
      <c r="Z33" s="31"/>
      <c r="AA33" s="30"/>
      <c r="AB33" s="32"/>
    </row>
    <row r="34" spans="2:28" ht="74.25" customHeight="1" x14ac:dyDescent="0.15">
      <c r="B34" s="309" t="s">
        <v>50</v>
      </c>
      <c r="C34" s="309"/>
      <c r="D34" s="309"/>
      <c r="E34" s="309"/>
      <c r="F34" s="309"/>
      <c r="G34" s="309"/>
      <c r="H34" s="309"/>
      <c r="I34" s="309"/>
      <c r="J34" s="309"/>
      <c r="K34" s="309"/>
      <c r="L34" s="309"/>
      <c r="M34" s="309"/>
      <c r="N34" s="309"/>
      <c r="O34" s="309"/>
      <c r="P34" s="309"/>
      <c r="Q34" s="309"/>
      <c r="R34" s="309"/>
      <c r="S34" s="309"/>
      <c r="T34" s="309"/>
      <c r="U34" s="309"/>
      <c r="V34" s="309"/>
      <c r="W34" s="309"/>
      <c r="X34" s="309"/>
      <c r="Y34" s="309"/>
      <c r="Z34" s="3"/>
      <c r="AA34" s="26"/>
      <c r="AB34" s="3"/>
    </row>
    <row r="35" spans="2:28" ht="12" customHeight="1" thickBot="1" x14ac:dyDescent="0.2">
      <c r="B35" s="38"/>
      <c r="C35" s="38"/>
      <c r="D35" s="38"/>
      <c r="E35" s="38"/>
      <c r="F35" s="38"/>
      <c r="G35" s="38"/>
      <c r="H35" s="38"/>
      <c r="I35" s="38"/>
      <c r="J35" s="38"/>
      <c r="K35" s="38"/>
      <c r="L35" s="38"/>
      <c r="M35" s="38"/>
      <c r="N35" s="38"/>
      <c r="O35" s="38"/>
      <c r="P35" s="38"/>
      <c r="Q35" s="38"/>
      <c r="R35" s="38"/>
      <c r="S35" s="38"/>
      <c r="T35" s="38"/>
      <c r="U35" s="38"/>
      <c r="V35" s="38"/>
      <c r="W35" s="38"/>
      <c r="X35" s="38"/>
      <c r="Y35" s="38"/>
      <c r="Z35" s="3"/>
      <c r="AA35" s="26"/>
      <c r="AB35" s="3"/>
    </row>
    <row r="36" spans="2:28" ht="20.25" customHeight="1" thickBot="1" x14ac:dyDescent="0.2">
      <c r="B36" s="267" t="s">
        <v>65</v>
      </c>
      <c r="C36" s="268"/>
      <c r="D36" s="268"/>
      <c r="E36" s="268"/>
      <c r="F36" s="268"/>
      <c r="G36" s="268"/>
      <c r="H36" s="268"/>
      <c r="I36" s="268"/>
      <c r="J36" s="268"/>
      <c r="K36" s="268"/>
      <c r="L36" s="268"/>
      <c r="M36" s="269"/>
      <c r="N36" s="267" t="s">
        <v>66</v>
      </c>
      <c r="O36" s="268"/>
      <c r="P36" s="268"/>
      <c r="Q36" s="268"/>
      <c r="R36" s="268"/>
      <c r="S36" s="268"/>
      <c r="T36" s="268"/>
      <c r="U36" s="268"/>
      <c r="V36" s="268"/>
      <c r="W36" s="268"/>
      <c r="X36" s="268"/>
      <c r="Y36" s="269"/>
      <c r="Z36" s="7"/>
      <c r="AA36" s="26"/>
      <c r="AB36" s="3"/>
    </row>
    <row r="37" spans="2:28" ht="20.25" customHeight="1" x14ac:dyDescent="0.15">
      <c r="B37" s="310" t="s">
        <v>38</v>
      </c>
      <c r="C37" s="263"/>
      <c r="D37" s="270"/>
      <c r="E37" s="262" t="s">
        <v>36</v>
      </c>
      <c r="F37" s="263"/>
      <c r="G37" s="263"/>
      <c r="H37" s="262" t="s">
        <v>37</v>
      </c>
      <c r="I37" s="263"/>
      <c r="J37" s="270"/>
      <c r="K37" s="262" t="s">
        <v>44</v>
      </c>
      <c r="L37" s="263"/>
      <c r="M37" s="264"/>
      <c r="N37" s="310" t="s">
        <v>38</v>
      </c>
      <c r="O37" s="263"/>
      <c r="P37" s="270"/>
      <c r="Q37" s="262" t="s">
        <v>36</v>
      </c>
      <c r="R37" s="263"/>
      <c r="S37" s="270"/>
      <c r="T37" s="262" t="s">
        <v>37</v>
      </c>
      <c r="U37" s="263"/>
      <c r="V37" s="270"/>
      <c r="W37" s="262" t="s">
        <v>44</v>
      </c>
      <c r="X37" s="263"/>
      <c r="Y37" s="264"/>
    </row>
    <row r="38" spans="2:28" ht="39.950000000000003" customHeight="1" x14ac:dyDescent="0.15">
      <c r="B38" s="151"/>
      <c r="C38" s="257"/>
      <c r="D38" s="258"/>
      <c r="E38" s="138"/>
      <c r="F38" s="139" t="s">
        <v>56</v>
      </c>
      <c r="G38" s="140"/>
      <c r="H38" s="138"/>
      <c r="I38" s="139" t="s">
        <v>56</v>
      </c>
      <c r="J38" s="141"/>
      <c r="K38" s="259"/>
      <c r="L38" s="260"/>
      <c r="M38" s="261"/>
      <c r="N38" s="151"/>
      <c r="O38" s="257"/>
      <c r="P38" s="258"/>
      <c r="Q38" s="138"/>
      <c r="R38" s="139" t="s">
        <v>56</v>
      </c>
      <c r="S38" s="140"/>
      <c r="T38" s="138"/>
      <c r="U38" s="139" t="s">
        <v>56</v>
      </c>
      <c r="V38" s="141"/>
      <c r="W38" s="259"/>
      <c r="X38" s="260"/>
      <c r="Y38" s="261"/>
    </row>
    <row r="39" spans="2:28" ht="39.950000000000003" customHeight="1" x14ac:dyDescent="0.15">
      <c r="B39" s="151"/>
      <c r="C39" s="257"/>
      <c r="D39" s="258"/>
      <c r="E39" s="138"/>
      <c r="F39" s="139" t="s">
        <v>56</v>
      </c>
      <c r="G39" s="140"/>
      <c r="H39" s="138"/>
      <c r="I39" s="139" t="s">
        <v>56</v>
      </c>
      <c r="J39" s="141"/>
      <c r="K39" s="259"/>
      <c r="L39" s="260"/>
      <c r="M39" s="261"/>
      <c r="N39" s="151"/>
      <c r="O39" s="257"/>
      <c r="P39" s="258"/>
      <c r="Q39" s="138"/>
      <c r="R39" s="139" t="s">
        <v>56</v>
      </c>
      <c r="S39" s="140"/>
      <c r="T39" s="138"/>
      <c r="U39" s="139" t="s">
        <v>56</v>
      </c>
      <c r="V39" s="141"/>
      <c r="W39" s="259"/>
      <c r="X39" s="260"/>
      <c r="Y39" s="261"/>
    </row>
    <row r="40" spans="2:28" ht="39.950000000000003" customHeight="1" x14ac:dyDescent="0.15">
      <c r="B40" s="151"/>
      <c r="C40" s="257"/>
      <c r="D40" s="258"/>
      <c r="E40" s="138"/>
      <c r="F40" s="139" t="s">
        <v>56</v>
      </c>
      <c r="G40" s="140"/>
      <c r="H40" s="138"/>
      <c r="I40" s="139" t="s">
        <v>56</v>
      </c>
      <c r="J40" s="141"/>
      <c r="K40" s="259"/>
      <c r="L40" s="260"/>
      <c r="M40" s="261"/>
      <c r="N40" s="151"/>
      <c r="O40" s="257"/>
      <c r="P40" s="258"/>
      <c r="Q40" s="138"/>
      <c r="R40" s="139" t="s">
        <v>56</v>
      </c>
      <c r="S40" s="140"/>
      <c r="T40" s="138"/>
      <c r="U40" s="139" t="s">
        <v>56</v>
      </c>
      <c r="V40" s="141"/>
      <c r="W40" s="259"/>
      <c r="X40" s="260"/>
      <c r="Y40" s="261"/>
    </row>
    <row r="41" spans="2:28" ht="39.950000000000003" customHeight="1" x14ac:dyDescent="0.15">
      <c r="B41" s="151"/>
      <c r="C41" s="257"/>
      <c r="D41" s="258"/>
      <c r="E41" s="138"/>
      <c r="F41" s="139" t="s">
        <v>56</v>
      </c>
      <c r="G41" s="140"/>
      <c r="H41" s="138"/>
      <c r="I41" s="139" t="s">
        <v>56</v>
      </c>
      <c r="J41" s="141"/>
      <c r="K41" s="259"/>
      <c r="L41" s="260"/>
      <c r="M41" s="261"/>
      <c r="N41" s="151"/>
      <c r="O41" s="257"/>
      <c r="P41" s="258"/>
      <c r="Q41" s="138"/>
      <c r="R41" s="139" t="s">
        <v>56</v>
      </c>
      <c r="S41" s="140"/>
      <c r="T41" s="138"/>
      <c r="U41" s="139" t="s">
        <v>56</v>
      </c>
      <c r="V41" s="141"/>
      <c r="W41" s="259"/>
      <c r="X41" s="260"/>
      <c r="Y41" s="261"/>
    </row>
    <row r="42" spans="2:28" ht="39.950000000000003" customHeight="1" thickBot="1" x14ac:dyDescent="0.2">
      <c r="B42" s="152"/>
      <c r="C42" s="265"/>
      <c r="D42" s="266"/>
      <c r="E42" s="143"/>
      <c r="F42" s="144" t="s">
        <v>56</v>
      </c>
      <c r="G42" s="145"/>
      <c r="H42" s="143"/>
      <c r="I42" s="144" t="s">
        <v>56</v>
      </c>
      <c r="J42" s="147"/>
      <c r="K42" s="254"/>
      <c r="L42" s="255"/>
      <c r="M42" s="256"/>
      <c r="N42" s="152"/>
      <c r="O42" s="265"/>
      <c r="P42" s="266"/>
      <c r="Q42" s="146"/>
      <c r="R42" s="144" t="s">
        <v>56</v>
      </c>
      <c r="S42" s="145"/>
      <c r="T42" s="146"/>
      <c r="U42" s="144" t="s">
        <v>56</v>
      </c>
      <c r="V42" s="147"/>
      <c r="W42" s="254"/>
      <c r="X42" s="255"/>
      <c r="Y42" s="256"/>
    </row>
    <row r="43" spans="2:28" ht="24" customHeight="1" x14ac:dyDescent="0.15">
      <c r="B43" s="48"/>
      <c r="C43" s="12"/>
      <c r="D43" s="12"/>
      <c r="E43" s="12"/>
      <c r="F43" s="12"/>
      <c r="G43" s="12"/>
      <c r="H43" s="12"/>
      <c r="I43" s="12"/>
      <c r="J43" s="12"/>
      <c r="K43" s="12"/>
      <c r="L43" s="12"/>
      <c r="M43" s="12"/>
      <c r="N43" s="12"/>
      <c r="O43" s="12"/>
      <c r="P43" s="12"/>
      <c r="Q43" s="81"/>
      <c r="R43" s="12"/>
      <c r="S43" s="12"/>
      <c r="T43" s="81"/>
      <c r="U43" s="12"/>
      <c r="V43" s="12"/>
      <c r="W43" s="12"/>
      <c r="X43" s="12"/>
      <c r="Y43" s="12"/>
      <c r="Z43" s="7"/>
      <c r="AA43" s="7"/>
      <c r="AB43" s="3"/>
    </row>
    <row r="44" spans="2:28" ht="38.25" customHeight="1" x14ac:dyDescent="0.15">
      <c r="B44" s="48"/>
      <c r="C44" s="12"/>
      <c r="D44" s="12"/>
      <c r="E44" s="12"/>
      <c r="F44" s="12"/>
      <c r="G44" s="12"/>
      <c r="H44" s="12"/>
      <c r="I44" s="12"/>
      <c r="J44" s="12"/>
      <c r="K44" s="12"/>
      <c r="L44" s="12"/>
      <c r="M44" s="12"/>
      <c r="N44" s="12"/>
      <c r="O44" s="12"/>
      <c r="P44" s="12"/>
      <c r="Q44" s="12"/>
      <c r="R44" s="12"/>
      <c r="S44" s="12"/>
      <c r="T44" s="12"/>
      <c r="U44" s="12"/>
      <c r="V44" s="12"/>
      <c r="W44" s="12"/>
      <c r="X44" s="12"/>
      <c r="Y44" s="12"/>
      <c r="Z44" s="7"/>
      <c r="AA44" s="7"/>
      <c r="AB44" s="3"/>
    </row>
    <row r="45" spans="2:28" ht="18.75" customHeight="1" x14ac:dyDescent="0.15">
      <c r="B45" s="35"/>
      <c r="AA45" s="7"/>
      <c r="AB45" s="3"/>
    </row>
    <row r="46" spans="2:28" ht="18.75" customHeight="1" x14ac:dyDescent="0.15">
      <c r="B46" s="36"/>
      <c r="C46" s="27"/>
      <c r="D46" s="27"/>
      <c r="E46" s="27"/>
      <c r="F46" s="27"/>
      <c r="G46" s="27"/>
      <c r="H46" s="27"/>
      <c r="I46" s="27"/>
      <c r="J46" s="27"/>
      <c r="K46" s="27"/>
      <c r="L46" s="27"/>
      <c r="M46" s="27"/>
      <c r="N46" s="27"/>
      <c r="O46" s="27"/>
      <c r="P46" s="27"/>
      <c r="Q46" s="27"/>
      <c r="R46" s="27"/>
      <c r="S46" s="27"/>
      <c r="T46" s="27"/>
      <c r="U46" s="27"/>
      <c r="V46" s="27"/>
      <c r="W46" s="27"/>
      <c r="X46" s="27"/>
      <c r="Y46" s="27"/>
      <c r="Z46" s="27"/>
      <c r="AA46" s="7"/>
      <c r="AB46" s="7"/>
    </row>
    <row r="47" spans="2:28" ht="18.75" customHeight="1" x14ac:dyDescent="0.15">
      <c r="B47" s="36"/>
      <c r="C47" s="27"/>
      <c r="D47" s="27"/>
      <c r="E47" s="27"/>
      <c r="F47" s="27"/>
      <c r="G47" s="27"/>
      <c r="H47" s="27"/>
      <c r="I47" s="27"/>
      <c r="J47" s="27"/>
      <c r="K47" s="27"/>
      <c r="L47" s="27"/>
      <c r="M47" s="27"/>
      <c r="N47" s="27"/>
      <c r="O47" s="27"/>
      <c r="P47" s="27"/>
      <c r="Q47" s="27"/>
      <c r="R47" s="27"/>
      <c r="S47" s="27"/>
      <c r="T47" s="27"/>
      <c r="U47" s="27"/>
      <c r="V47" s="27"/>
      <c r="W47" s="27"/>
      <c r="X47" s="27"/>
      <c r="Y47" s="27"/>
      <c r="Z47" s="27"/>
    </row>
    <row r="48" spans="2:28" ht="18.75" customHeight="1" x14ac:dyDescent="0.15">
      <c r="B48" s="36"/>
      <c r="C48" s="36"/>
      <c r="D48" s="36"/>
      <c r="E48" s="36"/>
      <c r="F48" s="36"/>
      <c r="G48" s="36"/>
      <c r="H48" s="36"/>
      <c r="I48" s="36"/>
      <c r="J48" s="36"/>
      <c r="K48" s="36"/>
      <c r="L48" s="36"/>
      <c r="M48" s="36"/>
      <c r="N48" s="36"/>
      <c r="O48" s="28"/>
      <c r="P48" s="28"/>
      <c r="Q48" s="28"/>
      <c r="R48" s="28"/>
      <c r="S48" s="28"/>
      <c r="T48" s="28"/>
      <c r="U48" s="28"/>
      <c r="V48" s="28"/>
      <c r="W48" s="28"/>
      <c r="X48" s="28"/>
      <c r="Y48" s="28"/>
      <c r="Z48" s="28"/>
      <c r="AA48" s="27"/>
      <c r="AB48" s="27"/>
    </row>
    <row r="49" spans="2:28" ht="18.75" customHeight="1" x14ac:dyDescent="0.15">
      <c r="B49" s="36"/>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row>
    <row r="50" spans="2:28" ht="12" customHeight="1" x14ac:dyDescent="0.15">
      <c r="AA50" s="28"/>
      <c r="AB50" s="28"/>
    </row>
    <row r="51" spans="2:28" ht="12" customHeight="1" x14ac:dyDescent="0.15">
      <c r="AA51" s="27"/>
      <c r="AB51" s="27"/>
    </row>
  </sheetData>
  <mergeCells count="66">
    <mergeCell ref="AA3:AB3"/>
    <mergeCell ref="C5:J5"/>
    <mergeCell ref="M5:Q5"/>
    <mergeCell ref="T5:Y5"/>
    <mergeCell ref="AA5:AB5"/>
    <mergeCell ref="O22:Y24"/>
    <mergeCell ref="O25:Y26"/>
    <mergeCell ref="N28:N29"/>
    <mergeCell ref="O28:Y29"/>
    <mergeCell ref="Q37:S37"/>
    <mergeCell ref="T37:V37"/>
    <mergeCell ref="W37:Y37"/>
    <mergeCell ref="O30:R30"/>
    <mergeCell ref="T30:W30"/>
    <mergeCell ref="X30:Y30"/>
    <mergeCell ref="T31:W31"/>
    <mergeCell ref="X31:Y31"/>
    <mergeCell ref="B34:Y34"/>
    <mergeCell ref="B37:D37"/>
    <mergeCell ref="N37:P37"/>
    <mergeCell ref="N10:P10"/>
    <mergeCell ref="B8:Y8"/>
    <mergeCell ref="O14:Y15"/>
    <mergeCell ref="O16:Y18"/>
    <mergeCell ref="O19:Y21"/>
    <mergeCell ref="D1:F1"/>
    <mergeCell ref="V1:Y1"/>
    <mergeCell ref="B2:V2"/>
    <mergeCell ref="B3:Y3"/>
    <mergeCell ref="B12:D13"/>
    <mergeCell ref="M12:M13"/>
    <mergeCell ref="O12:Y13"/>
    <mergeCell ref="E13:G13"/>
    <mergeCell ref="H13:J13"/>
    <mergeCell ref="B7:Y7"/>
    <mergeCell ref="B9:M10"/>
    <mergeCell ref="N9:P9"/>
    <mergeCell ref="U9:V9"/>
    <mergeCell ref="E12:K12"/>
    <mergeCell ref="L12:L13"/>
    <mergeCell ref="W9:X9"/>
    <mergeCell ref="K39:M39"/>
    <mergeCell ref="O39:P39"/>
    <mergeCell ref="W39:Y39"/>
    <mergeCell ref="B36:M36"/>
    <mergeCell ref="N36:Y36"/>
    <mergeCell ref="E37:G37"/>
    <mergeCell ref="O38:P38"/>
    <mergeCell ref="H37:J37"/>
    <mergeCell ref="W38:Y38"/>
    <mergeCell ref="W42:Y42"/>
    <mergeCell ref="C40:D40"/>
    <mergeCell ref="K40:M40"/>
    <mergeCell ref="K37:M37"/>
    <mergeCell ref="W40:Y40"/>
    <mergeCell ref="C41:D41"/>
    <mergeCell ref="K41:M41"/>
    <mergeCell ref="O41:P41"/>
    <mergeCell ref="W41:Y41"/>
    <mergeCell ref="C38:D38"/>
    <mergeCell ref="O40:P40"/>
    <mergeCell ref="C39:D39"/>
    <mergeCell ref="C42:D42"/>
    <mergeCell ref="K42:M42"/>
    <mergeCell ref="O42:P42"/>
    <mergeCell ref="K38:M38"/>
  </mergeCells>
  <phoneticPr fontId="1"/>
  <conditionalFormatting sqref="C14:C30 O27">
    <cfRule type="expression" dxfId="66" priority="33" stopIfTrue="1">
      <formula>D14="休日"</formula>
    </cfRule>
  </conditionalFormatting>
  <conditionalFormatting sqref="D14:D30 P27">
    <cfRule type="expression" dxfId="65" priority="32" stopIfTrue="1">
      <formula>D14="休日"</formula>
    </cfRule>
  </conditionalFormatting>
  <conditionalFormatting sqref="E14:E30">
    <cfRule type="expression" dxfId="64" priority="23" stopIfTrue="1">
      <formula>E14&lt;=4</formula>
    </cfRule>
    <cfRule type="expression" dxfId="63" priority="16">
      <formula>D14="休日"</formula>
    </cfRule>
    <cfRule type="expression" dxfId="62" priority="26" stopIfTrue="1">
      <formula>E14&gt;=22</formula>
    </cfRule>
  </conditionalFormatting>
  <conditionalFormatting sqref="F14:F30 R27">
    <cfRule type="expression" dxfId="61" priority="22" stopIfTrue="1">
      <formula>E14&lt;=4</formula>
    </cfRule>
    <cfRule type="expression" dxfId="60" priority="10" stopIfTrue="1">
      <formula>D14="休日"</formula>
    </cfRule>
    <cfRule type="expression" dxfId="59" priority="15" stopIfTrue="1">
      <formula>E14=0</formula>
    </cfRule>
    <cfRule type="expression" dxfId="58" priority="31" stopIfTrue="1">
      <formula>E14&gt;=22</formula>
    </cfRule>
  </conditionalFormatting>
  <conditionalFormatting sqref="G14:G30 S27">
    <cfRule type="expression" dxfId="57" priority="21" stopIfTrue="1">
      <formula>E14&lt;=4</formula>
    </cfRule>
    <cfRule type="expression" dxfId="56" priority="14" stopIfTrue="1">
      <formula>D14="休日"</formula>
    </cfRule>
    <cfRule type="expression" dxfId="55" priority="25" stopIfTrue="1">
      <formula>E14&gt;=22</formula>
    </cfRule>
  </conditionalFormatting>
  <conditionalFormatting sqref="H14:H30 T27">
    <cfRule type="expression" dxfId="54" priority="20" stopIfTrue="1">
      <formula>H14&lt;=4</formula>
    </cfRule>
    <cfRule type="expression" dxfId="53" priority="17" stopIfTrue="1">
      <formula>D14="休日"</formula>
    </cfRule>
    <cfRule type="expression" dxfId="52" priority="27" stopIfTrue="1">
      <formula>H14&gt;=22</formula>
    </cfRule>
  </conditionalFormatting>
  <conditionalFormatting sqref="I14:I30 U27">
    <cfRule type="expression" dxfId="51" priority="19" stopIfTrue="1">
      <formula>H14&lt;=4</formula>
    </cfRule>
    <cfRule type="expression" dxfId="50" priority="9" stopIfTrue="1">
      <formula>D14="休日"</formula>
    </cfRule>
    <cfRule type="expression" dxfId="49" priority="13" stopIfTrue="1">
      <formula>H14=0</formula>
    </cfRule>
    <cfRule type="expression" dxfId="48" priority="30" stopIfTrue="1">
      <formula>H14&gt;=22</formula>
    </cfRule>
  </conditionalFormatting>
  <conditionalFormatting sqref="J14:J30 V27">
    <cfRule type="expression" dxfId="47" priority="18" stopIfTrue="1">
      <formula>H14&lt;=4</formula>
    </cfRule>
    <cfRule type="expression" dxfId="46" priority="11" stopIfTrue="1">
      <formula>D14="休日"</formula>
    </cfRule>
    <cfRule type="expression" dxfId="45" priority="12" stopIfTrue="1">
      <formula>H14=0</formula>
    </cfRule>
    <cfRule type="expression" dxfId="44" priority="24" stopIfTrue="1">
      <formula>H14&gt;=22</formula>
    </cfRule>
  </conditionalFormatting>
  <conditionalFormatting sqref="K14:K30">
    <cfRule type="expression" dxfId="43" priority="5" stopIfTrue="1">
      <formula>D14="休日"</formula>
    </cfRule>
  </conditionalFormatting>
  <conditionalFormatting sqref="L14:L30">
    <cfRule type="expression" dxfId="42" priority="29" stopIfTrue="1">
      <formula>D14="休日"</formula>
    </cfRule>
  </conditionalFormatting>
  <conditionalFormatting sqref="M14:M27 M29:M30">
    <cfRule type="expression" dxfId="41" priority="8" stopIfTrue="1">
      <formula>D14="休日"</formula>
    </cfRule>
  </conditionalFormatting>
  <conditionalFormatting sqref="M28">
    <cfRule type="expression" dxfId="40" priority="1" stopIfTrue="1">
      <formula>E28="休日"</formula>
    </cfRule>
  </conditionalFormatting>
  <conditionalFormatting sqref="N14:N27 B14:B30">
    <cfRule type="expression" dxfId="39" priority="34" stopIfTrue="1">
      <formula>D14="休日"</formula>
    </cfRule>
  </conditionalFormatting>
  <conditionalFormatting sqref="O12">
    <cfRule type="expression" dxfId="38" priority="3" stopIfTrue="1">
      <formula>P12="休日"</formula>
    </cfRule>
  </conditionalFormatting>
  <conditionalFormatting sqref="O14">
    <cfRule type="expression" dxfId="37" priority="4" stopIfTrue="1">
      <formula>P14="休日"</formula>
    </cfRule>
  </conditionalFormatting>
  <conditionalFormatting sqref="O19">
    <cfRule type="expression" dxfId="36" priority="2" stopIfTrue="1">
      <formula>P20="休日"</formula>
    </cfRule>
  </conditionalFormatting>
  <conditionalFormatting sqref="W27">
    <cfRule type="expression" dxfId="35" priority="7" stopIfTrue="1">
      <formula>P27="休日"</formula>
    </cfRule>
  </conditionalFormatting>
  <conditionalFormatting sqref="X27">
    <cfRule type="expression" dxfId="34" priority="6" stopIfTrue="1">
      <formula>P27="休日"</formula>
    </cfRule>
  </conditionalFormatting>
  <conditionalFormatting sqref="Y27">
    <cfRule type="expression" dxfId="33" priority="28" stopIfTrue="1">
      <formula>P27="休日"</formula>
    </cfRule>
  </conditionalFormatting>
  <dataValidations count="3">
    <dataValidation type="list" allowBlank="1" showInputMessage="1" showErrorMessage="1" sqref="Q9:Q10" xr:uid="{00000000-0002-0000-0000-000000000000}">
      <formula1>"5,6,7,8,9,10,11,12,13,14,15,16,17,18,19,20,21"</formula1>
    </dataValidation>
    <dataValidation type="list" allowBlank="1" showInputMessage="1" showErrorMessage="1" sqref="S9:S10" xr:uid="{00000000-0002-0000-0000-000001000000}">
      <formula1>"00,01,02,03,04,05,06,07,08,09,10,11,12,13,14,15,16,17,18,19,20,21,22,23,24,25,26,27,28,29,30,31,32,33,34,35,36,37,38,39,40,41,42,43,44,45,46,47,48,49,50,51,52,53,54,55,56,57,58,59"</formula1>
    </dataValidation>
    <dataValidation allowBlank="1" showInputMessage="1" sqref="W9:X9" xr:uid="{00000000-0002-0000-0000-000002000000}"/>
  </dataValidations>
  <pageMargins left="0.98425196850393704" right="0.39370078740157483" top="0.55118110236220474" bottom="0.15748031496062992" header="0" footer="0"/>
  <pageSetup paperSize="9" scale="46" fitToWidth="0" fitToHeight="0" orientation="portrait" cellComments="asDisplayed"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V51"/>
  <sheetViews>
    <sheetView tabSelected="1" view="pageBreakPreview" zoomScale="70" zoomScaleNormal="100" zoomScaleSheetLayoutView="70" workbookViewId="0">
      <selection activeCell="T5" sqref="T5:Y5"/>
    </sheetView>
  </sheetViews>
  <sheetFormatPr defaultRowHeight="30.75" x14ac:dyDescent="0.15"/>
  <cols>
    <col min="1" max="1" width="3.875" style="4" customWidth="1"/>
    <col min="2" max="2" width="7.875" style="4" customWidth="1"/>
    <col min="3" max="3" width="5.875" style="4" customWidth="1"/>
    <col min="4" max="4" width="4.25" style="4" customWidth="1"/>
    <col min="5" max="5" width="8.875" style="4" customWidth="1"/>
    <col min="6" max="6" width="4.75" style="4" customWidth="1"/>
    <col min="7" max="8" width="8.875" style="4" customWidth="1"/>
    <col min="9" max="9" width="4.75" style="4" customWidth="1"/>
    <col min="10" max="10" width="8.875" style="4" customWidth="1"/>
    <col min="11" max="11" width="9.625" style="4" customWidth="1"/>
    <col min="12" max="12" width="8.375" style="4" customWidth="1"/>
    <col min="13" max="13" width="9" style="4" customWidth="1"/>
    <col min="14" max="14" width="7.875" style="4" customWidth="1"/>
    <col min="15" max="15" width="5.875" style="4" customWidth="1"/>
    <col min="16" max="16" width="4.5" style="4" customWidth="1"/>
    <col min="17" max="17" width="8.875" style="4" customWidth="1"/>
    <col min="18" max="18" width="6.375" style="4" customWidth="1"/>
    <col min="19" max="20" width="8.875" style="4" customWidth="1"/>
    <col min="21" max="21" width="5" style="4" customWidth="1"/>
    <col min="22" max="22" width="8.875" style="4" customWidth="1"/>
    <col min="23" max="23" width="9.625" style="4" customWidth="1"/>
    <col min="24" max="24" width="8.375" style="4" customWidth="1"/>
    <col min="25" max="25" width="9" style="4" customWidth="1"/>
    <col min="26" max="26" width="5.625" style="4" customWidth="1"/>
    <col min="27" max="27" width="6.5" style="4" customWidth="1"/>
    <col min="28" max="28" width="5.25" style="4" customWidth="1"/>
    <col min="29" max="29" width="4.125" style="4" customWidth="1"/>
    <col min="30" max="37" width="8.875" style="4" customWidth="1"/>
    <col min="38" max="38" width="7.875" style="4" customWidth="1"/>
    <col min="39" max="46" width="8.875" style="4" customWidth="1"/>
    <col min="47" max="16384" width="9" style="4"/>
  </cols>
  <sheetData>
    <row r="1" spans="1:48" ht="42.75" customHeight="1" thickBot="1" x14ac:dyDescent="0.2">
      <c r="B1" s="73"/>
      <c r="C1" s="73"/>
      <c r="D1" s="271"/>
      <c r="E1" s="271"/>
      <c r="F1" s="271"/>
      <c r="G1" s="53"/>
      <c r="H1" s="39"/>
      <c r="I1" s="39"/>
      <c r="J1" s="39"/>
      <c r="K1" s="39"/>
      <c r="L1" s="201" t="s">
        <v>41</v>
      </c>
      <c r="M1" s="74"/>
      <c r="N1" s="74"/>
      <c r="O1" s="74"/>
      <c r="P1" s="74"/>
      <c r="Q1" s="74"/>
      <c r="R1" s="52"/>
      <c r="S1" s="52"/>
      <c r="T1" s="3"/>
      <c r="U1" s="3"/>
      <c r="V1" s="331">
        <v>46054</v>
      </c>
      <c r="W1" s="332"/>
      <c r="X1" s="332"/>
      <c r="Y1" s="333"/>
      <c r="Z1" s="3"/>
      <c r="AA1" s="3"/>
      <c r="AB1" s="334"/>
      <c r="AC1" s="334"/>
      <c r="AD1" s="334"/>
      <c r="AE1" s="334"/>
      <c r="AF1" s="334"/>
      <c r="AG1" s="334"/>
      <c r="AH1" s="334"/>
      <c r="AI1" s="334"/>
      <c r="AJ1" s="334"/>
      <c r="AK1" s="334"/>
      <c r="AL1" s="334"/>
      <c r="AM1" s="334"/>
      <c r="AN1" s="334"/>
      <c r="AO1" s="334"/>
      <c r="AP1" s="334"/>
      <c r="AQ1" s="334"/>
      <c r="AR1" s="334"/>
      <c r="AS1" s="334"/>
      <c r="AT1" s="334"/>
      <c r="AU1" s="334"/>
      <c r="AV1" s="334"/>
    </row>
    <row r="2" spans="1:48" ht="9" customHeight="1" x14ac:dyDescent="0.3">
      <c r="B2" s="275"/>
      <c r="C2" s="275"/>
      <c r="D2" s="275"/>
      <c r="E2" s="275"/>
      <c r="F2" s="275"/>
      <c r="G2" s="275"/>
      <c r="H2" s="275"/>
      <c r="I2" s="275"/>
      <c r="J2" s="275"/>
      <c r="K2" s="275"/>
      <c r="L2" s="275"/>
      <c r="M2" s="275"/>
      <c r="N2" s="275"/>
      <c r="O2" s="275"/>
      <c r="P2" s="275"/>
      <c r="Q2" s="275"/>
      <c r="R2" s="275"/>
      <c r="S2" s="275"/>
      <c r="T2" s="275"/>
      <c r="U2" s="275"/>
      <c r="V2" s="275"/>
      <c r="W2" s="79"/>
      <c r="X2" s="79"/>
      <c r="Y2" s="5"/>
      <c r="Z2" s="5"/>
      <c r="AA2" s="5"/>
      <c r="AB2" s="5"/>
      <c r="AC2" s="5"/>
      <c r="AD2" s="6"/>
      <c r="AE2" s="5"/>
      <c r="AF2" s="5"/>
      <c r="AG2" s="5"/>
      <c r="AH2" s="5"/>
      <c r="AI2" s="5"/>
      <c r="AJ2" s="5"/>
      <c r="AK2" s="5"/>
      <c r="AL2" s="5"/>
      <c r="AM2" s="5"/>
    </row>
    <row r="3" spans="1:48" ht="73.5" customHeight="1" x14ac:dyDescent="0.2">
      <c r="B3" s="276" t="s">
        <v>49</v>
      </c>
      <c r="C3" s="276"/>
      <c r="D3" s="276"/>
      <c r="E3" s="276"/>
      <c r="F3" s="276"/>
      <c r="G3" s="276"/>
      <c r="H3" s="276"/>
      <c r="I3" s="276"/>
      <c r="J3" s="276"/>
      <c r="K3" s="276"/>
      <c r="L3" s="276"/>
      <c r="M3" s="276"/>
      <c r="N3" s="276"/>
      <c r="O3" s="276"/>
      <c r="P3" s="276"/>
      <c r="Q3" s="276"/>
      <c r="R3" s="276"/>
      <c r="S3" s="276"/>
      <c r="T3" s="276"/>
      <c r="U3" s="276"/>
      <c r="V3" s="276"/>
      <c r="W3" s="276"/>
      <c r="X3" s="276"/>
      <c r="Y3" s="276"/>
      <c r="Z3" s="3"/>
      <c r="AA3" s="311"/>
      <c r="AB3" s="311"/>
      <c r="AC3" s="311"/>
      <c r="AD3" s="311"/>
      <c r="AE3" s="311"/>
      <c r="AF3" s="311"/>
      <c r="AG3" s="311"/>
      <c r="AH3" s="311"/>
      <c r="AI3" s="311"/>
      <c r="AJ3" s="311"/>
      <c r="AK3" s="311"/>
      <c r="AL3" s="311"/>
      <c r="AM3" s="311"/>
      <c r="AN3" s="311"/>
      <c r="AO3" s="311"/>
      <c r="AP3" s="311"/>
      <c r="AQ3" s="311"/>
      <c r="AR3" s="311"/>
      <c r="AS3" s="311"/>
      <c r="AT3" s="311"/>
      <c r="AU3" s="311"/>
      <c r="AV3" s="311"/>
    </row>
    <row r="4" spans="1:48" ht="29.25" customHeight="1" thickBot="1" x14ac:dyDescent="0.35">
      <c r="B4" s="37"/>
      <c r="C4" s="37"/>
      <c r="D4" s="37"/>
      <c r="E4" s="37"/>
      <c r="F4" s="37"/>
      <c r="G4" s="37"/>
      <c r="H4" s="37"/>
      <c r="I4" s="37"/>
      <c r="J4" s="37"/>
      <c r="K4" s="37"/>
      <c r="L4" s="37"/>
      <c r="M4" s="37"/>
      <c r="N4" s="37"/>
      <c r="O4" s="37"/>
      <c r="P4" s="37"/>
      <c r="Q4" s="37"/>
      <c r="R4" s="37"/>
      <c r="S4" s="37"/>
      <c r="T4" s="37"/>
      <c r="U4" s="37"/>
      <c r="V4" s="37"/>
      <c r="W4" s="37"/>
      <c r="X4" s="37"/>
      <c r="Y4" s="37"/>
      <c r="Z4" s="3"/>
      <c r="AA4" s="5"/>
      <c r="AB4" s="5"/>
      <c r="AC4" s="5"/>
      <c r="AD4" s="6"/>
      <c r="AE4" s="5"/>
      <c r="AF4" s="5"/>
      <c r="AG4" s="5"/>
      <c r="AH4" s="5"/>
      <c r="AI4" s="5"/>
      <c r="AJ4" s="5"/>
      <c r="AK4" s="5"/>
      <c r="AL4" s="5"/>
      <c r="AM4" s="5"/>
    </row>
    <row r="5" spans="1:48" ht="47.25" customHeight="1" thickTop="1" thickBot="1" x14ac:dyDescent="0.2">
      <c r="A5" s="106"/>
      <c r="B5" s="155" t="s">
        <v>42</v>
      </c>
      <c r="C5" s="312"/>
      <c r="D5" s="313"/>
      <c r="E5" s="313"/>
      <c r="F5" s="313"/>
      <c r="G5" s="313"/>
      <c r="H5" s="313"/>
      <c r="I5" s="313"/>
      <c r="J5" s="314"/>
      <c r="K5" s="112"/>
      <c r="L5" s="156" t="s">
        <v>34</v>
      </c>
      <c r="M5" s="312"/>
      <c r="N5" s="313"/>
      <c r="O5" s="313"/>
      <c r="P5" s="313"/>
      <c r="Q5" s="314"/>
      <c r="R5" s="100"/>
      <c r="S5" s="156" t="s">
        <v>35</v>
      </c>
      <c r="T5" s="312"/>
      <c r="U5" s="313"/>
      <c r="V5" s="313"/>
      <c r="W5" s="313"/>
      <c r="X5" s="313"/>
      <c r="Y5" s="314"/>
      <c r="Z5" s="75"/>
      <c r="AA5" s="315"/>
      <c r="AB5" s="315"/>
      <c r="AC5" s="315"/>
      <c r="AD5" s="315"/>
      <c r="AE5" s="315"/>
      <c r="AF5" s="315"/>
      <c r="AG5" s="315"/>
      <c r="AH5" s="315"/>
      <c r="AI5" s="315"/>
      <c r="AJ5" s="315"/>
      <c r="AK5" s="315"/>
      <c r="AL5" s="315"/>
      <c r="AM5" s="315"/>
      <c r="AN5" s="315"/>
      <c r="AO5" s="315"/>
      <c r="AP5" s="315"/>
      <c r="AQ5" s="315"/>
      <c r="AR5" s="315"/>
      <c r="AS5" s="315"/>
      <c r="AT5" s="315"/>
    </row>
    <row r="6" spans="1:48" ht="22.5" customHeight="1" thickTop="1" x14ac:dyDescent="0.15">
      <c r="B6" s="8"/>
      <c r="C6" s="8"/>
      <c r="D6" s="33"/>
      <c r="E6" s="33"/>
      <c r="F6" s="33"/>
      <c r="G6" s="33"/>
      <c r="H6" s="33"/>
      <c r="I6" s="33"/>
      <c r="J6" s="33"/>
      <c r="K6" s="33"/>
      <c r="L6" s="33"/>
      <c r="M6" s="33"/>
      <c r="N6" s="33"/>
      <c r="O6" s="33"/>
      <c r="P6" s="33"/>
      <c r="T6" s="8"/>
      <c r="U6" s="8"/>
      <c r="V6" s="8"/>
      <c r="W6" s="8"/>
      <c r="X6" s="8"/>
      <c r="Z6" s="42"/>
      <c r="AA6" s="8"/>
      <c r="AB6" s="9"/>
      <c r="AC6" s="9"/>
      <c r="AD6" s="93"/>
      <c r="AE6" s="93"/>
      <c r="AF6" s="9"/>
      <c r="AG6" s="9"/>
      <c r="AH6" s="9"/>
      <c r="AI6" s="9"/>
      <c r="AJ6" s="9"/>
      <c r="AK6" s="9"/>
      <c r="AL6" s="9"/>
      <c r="AM6" s="9"/>
    </row>
    <row r="7" spans="1:48" ht="33" customHeight="1" x14ac:dyDescent="0.15">
      <c r="B7" s="330" t="s">
        <v>83</v>
      </c>
      <c r="C7" s="330"/>
      <c r="D7" s="330"/>
      <c r="E7" s="330"/>
      <c r="F7" s="330"/>
      <c r="G7" s="330"/>
      <c r="H7" s="330"/>
      <c r="I7" s="330"/>
      <c r="J7" s="330"/>
      <c r="K7" s="330"/>
      <c r="L7" s="330"/>
      <c r="M7" s="330"/>
      <c r="N7" s="330"/>
      <c r="O7" s="330"/>
      <c r="P7" s="330"/>
      <c r="Q7" s="330"/>
      <c r="R7" s="330"/>
      <c r="S7" s="330"/>
      <c r="T7" s="330"/>
      <c r="U7" s="330"/>
      <c r="V7" s="330"/>
      <c r="W7" s="330"/>
      <c r="X7" s="330"/>
      <c r="Y7" s="330"/>
      <c r="Z7" s="244"/>
      <c r="AA7" s="49"/>
      <c r="AB7" s="49"/>
      <c r="AC7" s="9"/>
      <c r="AD7" s="93"/>
      <c r="AE7" s="93"/>
      <c r="AF7" s="9"/>
      <c r="AG7" s="9"/>
      <c r="AH7" s="9"/>
      <c r="AI7" s="9"/>
      <c r="AJ7" s="9"/>
      <c r="AK7" s="9"/>
      <c r="AL7" s="9"/>
      <c r="AM7" s="9"/>
    </row>
    <row r="8" spans="1:48" ht="73.5" customHeight="1" thickBot="1" x14ac:dyDescent="0.2">
      <c r="B8" s="300" t="s">
        <v>77</v>
      </c>
      <c r="C8" s="300"/>
      <c r="D8" s="300"/>
      <c r="E8" s="300"/>
      <c r="F8" s="300"/>
      <c r="G8" s="300"/>
      <c r="H8" s="300"/>
      <c r="I8" s="300"/>
      <c r="J8" s="300"/>
      <c r="K8" s="300"/>
      <c r="L8" s="300"/>
      <c r="M8" s="300"/>
      <c r="N8" s="300"/>
      <c r="O8" s="300"/>
      <c r="P8" s="300"/>
      <c r="Q8" s="300"/>
      <c r="R8" s="300"/>
      <c r="S8" s="300"/>
      <c r="T8" s="300"/>
      <c r="U8" s="300"/>
      <c r="V8" s="300"/>
      <c r="W8" s="300"/>
      <c r="X8" s="300"/>
      <c r="Y8" s="300"/>
      <c r="Z8" s="3"/>
      <c r="AA8" s="8"/>
      <c r="AB8" s="9"/>
      <c r="AC8" s="9"/>
      <c r="AD8" s="93"/>
      <c r="AE8" s="93"/>
      <c r="AF8" s="9"/>
      <c r="AG8" s="9"/>
      <c r="AH8" s="9"/>
      <c r="AI8" s="9"/>
      <c r="AJ8" s="9"/>
      <c r="AK8" s="9"/>
      <c r="AL8" s="9"/>
      <c r="AM8" s="9"/>
    </row>
    <row r="9" spans="1:48" ht="29.25" customHeight="1" thickBot="1" x14ac:dyDescent="0.2">
      <c r="B9" s="290" t="s">
        <v>67</v>
      </c>
      <c r="C9" s="290"/>
      <c r="D9" s="290"/>
      <c r="E9" s="290"/>
      <c r="F9" s="290"/>
      <c r="G9" s="290"/>
      <c r="H9" s="290"/>
      <c r="I9" s="290"/>
      <c r="J9" s="290"/>
      <c r="K9" s="290"/>
      <c r="L9" s="290"/>
      <c r="M9" s="290"/>
      <c r="N9" s="290" t="s">
        <v>36</v>
      </c>
      <c r="O9" s="290"/>
      <c r="P9" s="291"/>
      <c r="Q9" s="113"/>
      <c r="R9" s="114" t="s">
        <v>51</v>
      </c>
      <c r="S9" s="115"/>
      <c r="T9" s="114"/>
      <c r="U9" s="292" t="s">
        <v>74</v>
      </c>
      <c r="V9" s="293"/>
      <c r="W9" s="298"/>
      <c r="X9" s="299"/>
      <c r="Y9" s="132" t="s">
        <v>78</v>
      </c>
      <c r="Z9" s="41"/>
      <c r="AA9" s="8"/>
      <c r="AB9" s="9"/>
      <c r="AC9" s="9"/>
      <c r="AD9" s="93"/>
      <c r="AE9" s="93"/>
      <c r="AF9" s="9"/>
      <c r="AG9" s="9"/>
      <c r="AH9" s="9"/>
      <c r="AI9" s="9"/>
      <c r="AJ9" s="9"/>
      <c r="AK9" s="9"/>
      <c r="AL9" s="9"/>
      <c r="AM9" s="9"/>
    </row>
    <row r="10" spans="1:48" ht="29.25" customHeight="1" thickBot="1" x14ac:dyDescent="0.2">
      <c r="B10" s="290"/>
      <c r="C10" s="290"/>
      <c r="D10" s="290"/>
      <c r="E10" s="290"/>
      <c r="F10" s="290"/>
      <c r="G10" s="290"/>
      <c r="H10" s="290"/>
      <c r="I10" s="290"/>
      <c r="J10" s="290"/>
      <c r="K10" s="290"/>
      <c r="L10" s="290"/>
      <c r="M10" s="290"/>
      <c r="N10" s="290" t="s">
        <v>37</v>
      </c>
      <c r="O10" s="290"/>
      <c r="P10" s="291"/>
      <c r="Q10" s="113"/>
      <c r="R10" s="116" t="s">
        <v>51</v>
      </c>
      <c r="S10" s="117"/>
      <c r="T10" s="118"/>
      <c r="U10" s="119"/>
      <c r="V10" s="119"/>
      <c r="W10" s="119"/>
      <c r="X10" s="119"/>
      <c r="Y10" s="120"/>
      <c r="Z10" s="10"/>
      <c r="AA10" s="50"/>
      <c r="AB10" s="9"/>
      <c r="AC10" s="9"/>
      <c r="AD10" s="222" t="s">
        <v>75</v>
      </c>
      <c r="AE10" s="93"/>
      <c r="AF10" s="9"/>
      <c r="AG10" s="9"/>
      <c r="AH10" s="9"/>
      <c r="AI10" s="9"/>
      <c r="AJ10" s="9"/>
      <c r="AK10" s="9"/>
      <c r="AL10" s="9"/>
      <c r="AM10" s="9"/>
    </row>
    <row r="11" spans="1:48" ht="13.5" customHeight="1" thickBot="1" x14ac:dyDescent="0.2">
      <c r="B11" s="34"/>
      <c r="C11" s="34"/>
      <c r="D11" s="34"/>
      <c r="E11" s="34"/>
      <c r="F11" s="34"/>
      <c r="G11" s="34"/>
      <c r="H11" s="34"/>
      <c r="I11" s="34"/>
      <c r="J11" s="34"/>
      <c r="K11" s="34"/>
      <c r="L11" s="34"/>
      <c r="M11" s="34"/>
      <c r="N11" s="34"/>
      <c r="O11" s="34"/>
      <c r="P11" s="34"/>
      <c r="Q11" s="34"/>
      <c r="R11" s="34"/>
      <c r="S11" s="34"/>
      <c r="T11" s="34"/>
      <c r="U11" s="34"/>
      <c r="V11" s="34"/>
      <c r="W11" s="34"/>
      <c r="X11" s="34"/>
      <c r="Y11" s="34"/>
      <c r="Z11" s="244"/>
      <c r="AA11" s="12"/>
      <c r="AB11" s="12"/>
      <c r="AC11" s="12"/>
      <c r="AD11" s="13"/>
      <c r="AE11" s="14"/>
      <c r="AF11" s="10"/>
      <c r="AG11" s="12"/>
      <c r="AH11" s="12"/>
      <c r="AI11" s="12"/>
      <c r="AJ11" s="12"/>
      <c r="AK11" s="12"/>
      <c r="AL11" s="12"/>
    </row>
    <row r="12" spans="1:48" ht="29.25" customHeight="1" thickBot="1" x14ac:dyDescent="0.2">
      <c r="B12" s="277" t="s">
        <v>38</v>
      </c>
      <c r="C12" s="278"/>
      <c r="D12" s="279"/>
      <c r="E12" s="294" t="s">
        <v>48</v>
      </c>
      <c r="F12" s="295"/>
      <c r="G12" s="295"/>
      <c r="H12" s="295"/>
      <c r="I12" s="295"/>
      <c r="J12" s="295"/>
      <c r="K12" s="295"/>
      <c r="L12" s="296" t="s">
        <v>46</v>
      </c>
      <c r="M12" s="283" t="s">
        <v>47</v>
      </c>
      <c r="N12" s="277" t="s">
        <v>38</v>
      </c>
      <c r="O12" s="278"/>
      <c r="P12" s="278"/>
      <c r="Q12" s="294" t="s">
        <v>48</v>
      </c>
      <c r="R12" s="295"/>
      <c r="S12" s="295"/>
      <c r="T12" s="295"/>
      <c r="U12" s="295"/>
      <c r="V12" s="295"/>
      <c r="W12" s="295"/>
      <c r="X12" s="296" t="s">
        <v>46</v>
      </c>
      <c r="Y12" s="283" t="s">
        <v>47</v>
      </c>
      <c r="Z12" s="3"/>
      <c r="AA12" s="58"/>
      <c r="AB12" s="58"/>
      <c r="AC12" s="58"/>
      <c r="AD12" s="76" t="s">
        <v>73</v>
      </c>
      <c r="AE12" s="58"/>
      <c r="AF12" s="58"/>
      <c r="AG12" s="58"/>
      <c r="AH12" s="58"/>
      <c r="AI12" s="58"/>
      <c r="AJ12" s="58"/>
      <c r="AK12" s="58"/>
      <c r="AL12" s="58"/>
      <c r="AM12" s="58"/>
      <c r="AN12" s="58"/>
      <c r="AO12" s="58"/>
      <c r="AP12" s="58"/>
      <c r="AQ12" s="58"/>
      <c r="AR12" s="58"/>
      <c r="AS12" s="58"/>
      <c r="AT12" s="35"/>
      <c r="AU12" s="35"/>
      <c r="AV12" s="35"/>
    </row>
    <row r="13" spans="1:48" ht="33.75" customHeight="1" thickBot="1" x14ac:dyDescent="0.2">
      <c r="B13" s="280"/>
      <c r="C13" s="281"/>
      <c r="D13" s="282"/>
      <c r="E13" s="286" t="s">
        <v>36</v>
      </c>
      <c r="F13" s="287"/>
      <c r="G13" s="288"/>
      <c r="H13" s="286" t="s">
        <v>37</v>
      </c>
      <c r="I13" s="287"/>
      <c r="J13" s="288"/>
      <c r="K13" s="150" t="s">
        <v>43</v>
      </c>
      <c r="L13" s="297"/>
      <c r="M13" s="284"/>
      <c r="N13" s="280"/>
      <c r="O13" s="281"/>
      <c r="P13" s="281"/>
      <c r="Q13" s="286" t="s">
        <v>36</v>
      </c>
      <c r="R13" s="287"/>
      <c r="S13" s="288"/>
      <c r="T13" s="286" t="s">
        <v>37</v>
      </c>
      <c r="U13" s="287"/>
      <c r="V13" s="288"/>
      <c r="W13" s="150" t="s">
        <v>43</v>
      </c>
      <c r="X13" s="297"/>
      <c r="Y13" s="284"/>
      <c r="AA13" s="59"/>
      <c r="AB13" s="245"/>
      <c r="AC13" s="61"/>
      <c r="AD13" s="72" t="s">
        <v>0</v>
      </c>
      <c r="AE13" s="72" t="s">
        <v>4</v>
      </c>
      <c r="AF13" s="72" t="s">
        <v>5</v>
      </c>
      <c r="AG13" s="72" t="s">
        <v>1</v>
      </c>
      <c r="AH13" s="101" t="s">
        <v>40</v>
      </c>
      <c r="AI13" s="64" t="s">
        <v>30</v>
      </c>
      <c r="AJ13" s="67" t="s">
        <v>39</v>
      </c>
      <c r="AK13" s="99" t="s">
        <v>33</v>
      </c>
      <c r="AL13" s="35"/>
      <c r="AM13" s="72" t="s">
        <v>0</v>
      </c>
      <c r="AN13" s="72" t="s">
        <v>4</v>
      </c>
      <c r="AO13" s="72" t="s">
        <v>5</v>
      </c>
      <c r="AP13" s="72" t="s">
        <v>1</v>
      </c>
      <c r="AQ13" s="101" t="s">
        <v>40</v>
      </c>
      <c r="AR13" s="64" t="s">
        <v>30</v>
      </c>
      <c r="AS13" s="67" t="s">
        <v>39</v>
      </c>
      <c r="AT13" s="99" t="s">
        <v>33</v>
      </c>
      <c r="AU13" s="35"/>
      <c r="AV13" s="35"/>
    </row>
    <row r="14" spans="1:48" ht="45" customHeight="1" x14ac:dyDescent="0.15">
      <c r="B14" s="121">
        <f>V1</f>
        <v>46054</v>
      </c>
      <c r="C14" s="122" t="str">
        <f>TEXT(B14,"ddd")</f>
        <v>Sun</v>
      </c>
      <c r="D14" s="246" t="str">
        <f>IF(OR(WEEKDAY(B14)=1,WEEKDAY(B14)=7),"休日",IF(ISNA(VLOOKUP(B14,'(事務用)2025年度休日一覧(土日除く)'!A:B,2,FALSE)),"","休日"))</f>
        <v>休日</v>
      </c>
      <c r="E14" s="157" t="str">
        <f>IF(D14="",Q9,"")</f>
        <v/>
      </c>
      <c r="F14" s="158" t="s">
        <v>3</v>
      </c>
      <c r="G14" s="159" t="str">
        <f>IF(D14="",IF(S9="","",S9),"")</f>
        <v/>
      </c>
      <c r="H14" s="160" t="str">
        <f>IF(D14="",Q10,"")</f>
        <v/>
      </c>
      <c r="I14" s="158" t="s">
        <v>69</v>
      </c>
      <c r="J14" s="161" t="str">
        <f>IF(D14="",IF(S10="","",S10),"")</f>
        <v/>
      </c>
      <c r="K14" s="122" t="str">
        <f>IF(D14="",IF(W9="","",W9),"")</f>
        <v/>
      </c>
      <c r="L14" s="162"/>
      <c r="M14" s="163"/>
      <c r="N14" s="129">
        <f>B30+1</f>
        <v>46071</v>
      </c>
      <c r="O14" s="122" t="str">
        <f t="shared" ref="O14:O24" si="0">TEXT(N14,"ddd")</f>
        <v>Wed</v>
      </c>
      <c r="P14" s="246" t="str">
        <f>IF(OR(WEEKDAY(N14)=1,WEEKDAY(N14)=7),"休日",IF(ISNA(VLOOKUP(N14,'(事務用)2025年度休日一覧(土日除く)'!A:B,2,FALSE)),"","休日"))</f>
        <v/>
      </c>
      <c r="Q14" s="157">
        <f>IF(P14="",Q9,"")</f>
        <v>0</v>
      </c>
      <c r="R14" s="158" t="s">
        <v>3</v>
      </c>
      <c r="S14" s="161" t="str">
        <f>IF(P14="",IF(S9="","",S9),"")</f>
        <v/>
      </c>
      <c r="T14" s="157">
        <f>IF(P14="",Q10,"")</f>
        <v>0</v>
      </c>
      <c r="U14" s="158" t="s">
        <v>3</v>
      </c>
      <c r="V14" s="191" t="str">
        <f>IF(P14="",IF(S10="","",S10),"")</f>
        <v/>
      </c>
      <c r="W14" s="215" t="str">
        <f>IF(P14="",IF(W9="","",W9),"")</f>
        <v/>
      </c>
      <c r="X14" s="192"/>
      <c r="Y14" s="193"/>
      <c r="AA14" s="62"/>
      <c r="AB14" s="62"/>
      <c r="AC14" s="62"/>
      <c r="AD14" s="68" t="s">
        <v>7</v>
      </c>
      <c r="AE14" s="202" t="str">
        <f t="shared" ref="AE14:AE30" si="1">IF(E14="","",TIME(E14,G14, ))</f>
        <v/>
      </c>
      <c r="AF14" s="202" t="str">
        <f t="shared" ref="AF14:AF30" si="2">IF(H14="","",TIME(H14,J14, ))</f>
        <v/>
      </c>
      <c r="AG14" s="224" t="e">
        <f>IFERROR(AF14-AE14+IF(AE14&gt;=AF14,1),"")*24</f>
        <v>#VALUE!</v>
      </c>
      <c r="AH14" s="224">
        <f>IF(K14="",0,K14)</f>
        <v>0</v>
      </c>
      <c r="AI14" s="219" t="str">
        <f>IFERROR(IF(L14="○",7.75,""),"")</f>
        <v/>
      </c>
      <c r="AJ14" s="224" t="str">
        <f>IFERROR(AG14-AH14,"")</f>
        <v/>
      </c>
      <c r="AK14" s="231" t="str">
        <f t="shared" ref="AK14:AK30" si="3">IF(M14="One day",0,IF(AJ14="",AI14,AJ14))</f>
        <v/>
      </c>
      <c r="AL14" s="62"/>
      <c r="AM14" s="68" t="s">
        <v>20</v>
      </c>
      <c r="AN14" s="202" t="e">
        <f t="shared" ref="AN14:AN24" si="4">IF(Q14="","",TIME(Q14,S14, ))</f>
        <v>#VALUE!</v>
      </c>
      <c r="AO14" s="202" t="e">
        <f t="shared" ref="AO14:AO24" si="5">IF(T14="","",TIME(T14,V14, ))</f>
        <v>#VALUE!</v>
      </c>
      <c r="AP14" s="234" t="e">
        <f>IFERROR(AO14-AN14+IF(AN14&gt;=AO14,1),"")*24</f>
        <v>#VALUE!</v>
      </c>
      <c r="AQ14" s="234">
        <f>IF(W14="",0,W14)</f>
        <v>0</v>
      </c>
      <c r="AR14" s="219" t="str">
        <f>IFERROR(IF(X14="○",7.75,""),"")</f>
        <v/>
      </c>
      <c r="AS14" s="224" t="str">
        <f>IFERROR(AP14-AQ14,"")</f>
        <v/>
      </c>
      <c r="AT14" s="237" t="str">
        <f t="shared" ref="AT14:AT24" si="6">IF(Y14="One day",0,IF(AS14="",AR14,AS14))</f>
        <v/>
      </c>
      <c r="AU14" s="35"/>
      <c r="AV14" s="35"/>
    </row>
    <row r="15" spans="1:48" ht="45" customHeight="1" x14ac:dyDescent="0.15">
      <c r="B15" s="123">
        <f>B14+1</f>
        <v>46055</v>
      </c>
      <c r="C15" s="124" t="str">
        <f t="shared" ref="C15:C30" si="7">TEXT(B15,"ddd")</f>
        <v>Mon</v>
      </c>
      <c r="D15" s="247" t="str">
        <f>IF(OR(WEEKDAY(B15)=1,WEEKDAY(B15)=7),"休日",IF(ISNA(VLOOKUP(B15,'(事務用)2025年度休日一覧(土日除く)'!A:B,2,FALSE)),"","休日"))</f>
        <v/>
      </c>
      <c r="E15" s="164">
        <f>IF(D15="",Q9,"")</f>
        <v>0</v>
      </c>
      <c r="F15" s="165" t="s">
        <v>3</v>
      </c>
      <c r="G15" s="166" t="str">
        <f>IF(D15="",IF(S9="","",S9),"")</f>
        <v/>
      </c>
      <c r="H15" s="164">
        <f>IF(D15="",Q10,"")</f>
        <v>0</v>
      </c>
      <c r="I15" s="165" t="s">
        <v>69</v>
      </c>
      <c r="J15" s="167" t="str">
        <f>IF(D15="",IF(S10="","",S10),"")</f>
        <v/>
      </c>
      <c r="K15" s="210" t="str">
        <f>IF(D15="",IF(W9="","",W9),"")</f>
        <v/>
      </c>
      <c r="L15" s="168"/>
      <c r="M15" s="169"/>
      <c r="N15" s="123">
        <f>N14+1</f>
        <v>46072</v>
      </c>
      <c r="O15" s="124" t="str">
        <f t="shared" si="0"/>
        <v>Thu</v>
      </c>
      <c r="P15" s="247" t="str">
        <f>IF(OR(WEEKDAY(N15)=1,WEEKDAY(N15)=7),"休日",IF(ISNA(VLOOKUP(N15,'(事務用)2025年度休日一覧(土日除く)'!A:B,2,FALSE)),"","休日"))</f>
        <v/>
      </c>
      <c r="Q15" s="164">
        <f>IF(P15="",Q9,"")</f>
        <v>0</v>
      </c>
      <c r="R15" s="165" t="s">
        <v>3</v>
      </c>
      <c r="S15" s="194" t="str">
        <f>IF(P15="",IF(S9="","",S9),"")</f>
        <v/>
      </c>
      <c r="T15" s="164">
        <f>IF(P15="",Q10,"")</f>
        <v>0</v>
      </c>
      <c r="U15" s="172" t="s">
        <v>3</v>
      </c>
      <c r="V15" s="195" t="str">
        <f>IF(P15="",IF(S10="","",S10),"")</f>
        <v/>
      </c>
      <c r="W15" s="124" t="str">
        <f>IF(P15="",IF(W9="","",W9),"")</f>
        <v/>
      </c>
      <c r="X15" s="182"/>
      <c r="Y15" s="196"/>
      <c r="AA15" s="58"/>
      <c r="AB15" s="58"/>
      <c r="AC15" s="58"/>
      <c r="AD15" s="69" t="s">
        <v>8</v>
      </c>
      <c r="AE15" s="203" t="e">
        <f t="shared" si="1"/>
        <v>#VALUE!</v>
      </c>
      <c r="AF15" s="203" t="e">
        <f t="shared" si="2"/>
        <v>#VALUE!</v>
      </c>
      <c r="AG15" s="225" t="e">
        <f t="shared" ref="AG15:AG30" si="8">IFERROR(AF15-AE15+IF(AE15&gt;=AF15,1),"")*24</f>
        <v>#VALUE!</v>
      </c>
      <c r="AH15" s="225">
        <f t="shared" ref="AH15:AH30" si="9">IF(K15="",0,K15)</f>
        <v>0</v>
      </c>
      <c r="AI15" s="220" t="str">
        <f t="shared" ref="AI15:AI30" si="10">IFERROR(IF(L15="○",7.75,""),"")</f>
        <v/>
      </c>
      <c r="AJ15" s="225" t="str">
        <f t="shared" ref="AJ15:AJ30" si="11">IFERROR(AG15-AH15,"")</f>
        <v/>
      </c>
      <c r="AK15" s="231" t="str">
        <f t="shared" si="3"/>
        <v/>
      </c>
      <c r="AL15" s="58"/>
      <c r="AM15" s="68" t="s">
        <v>21</v>
      </c>
      <c r="AN15" s="203" t="e">
        <f t="shared" si="4"/>
        <v>#VALUE!</v>
      </c>
      <c r="AO15" s="203" t="e">
        <f t="shared" si="5"/>
        <v>#VALUE!</v>
      </c>
      <c r="AP15" s="235" t="e">
        <f t="shared" ref="AP15:AP24" si="12">IFERROR(AO15-AN15+IF(AN15&gt;=AO15,1),"")*24</f>
        <v>#VALUE!</v>
      </c>
      <c r="AQ15" s="235">
        <f t="shared" ref="AQ15:AQ24" si="13">IF(W15="",0,W15)</f>
        <v>0</v>
      </c>
      <c r="AR15" s="220" t="str">
        <f t="shared" ref="AR15:AR25" si="14">IFERROR(IF(X15="○",7.75,""),"")</f>
        <v/>
      </c>
      <c r="AS15" s="225" t="str">
        <f t="shared" ref="AS15:AS24" si="15">IFERROR(AP15-AQ15,"")</f>
        <v/>
      </c>
      <c r="AT15" s="237" t="str">
        <f t="shared" si="6"/>
        <v/>
      </c>
      <c r="AU15" s="35"/>
      <c r="AV15" s="35"/>
    </row>
    <row r="16" spans="1:48" ht="45" customHeight="1" x14ac:dyDescent="0.15">
      <c r="B16" s="123">
        <f t="shared" ref="B16:B30" si="16">B15+1</f>
        <v>46056</v>
      </c>
      <c r="C16" s="124" t="str">
        <f t="shared" si="7"/>
        <v>Tue</v>
      </c>
      <c r="D16" s="247" t="str">
        <f>IF(OR(WEEKDAY(B16)=1,WEEKDAY(B16)=7),"休日",IF(ISNA(VLOOKUP(B16,'(事務用)2025年度休日一覧(土日除く)'!A:B,2,FALSE)),"","休日"))</f>
        <v/>
      </c>
      <c r="E16" s="164">
        <f>IF(D16="",Q9,"")</f>
        <v>0</v>
      </c>
      <c r="F16" s="165" t="s">
        <v>3</v>
      </c>
      <c r="G16" s="170" t="str">
        <f>IF(D16="",IF(S9="","",S9),"")</f>
        <v/>
      </c>
      <c r="H16" s="171">
        <f>IF(D16="",Q10,"")</f>
        <v>0</v>
      </c>
      <c r="I16" s="172" t="s">
        <v>3</v>
      </c>
      <c r="J16" s="167" t="str">
        <f>IF(D16="",IF(S10="","",S10),"")</f>
        <v/>
      </c>
      <c r="K16" s="210" t="str">
        <f>IF(D16="",IF(W9="","",W9),"")</f>
        <v/>
      </c>
      <c r="L16" s="168"/>
      <c r="M16" s="173"/>
      <c r="N16" s="123">
        <f t="shared" ref="N16:N24" si="17">N15+1</f>
        <v>46073</v>
      </c>
      <c r="O16" s="124" t="str">
        <f t="shared" si="0"/>
        <v>Fri</v>
      </c>
      <c r="P16" s="247" t="str">
        <f>IF(OR(WEEKDAY(N16)=1,WEEKDAY(N16)=7),"休日",IF(ISNA(VLOOKUP(N16,'(事務用)2025年度休日一覧(土日除く)'!A:B,2,FALSE)),"","休日"))</f>
        <v/>
      </c>
      <c r="Q16" s="164">
        <f>IF(P16="",Q9,"")</f>
        <v>0</v>
      </c>
      <c r="R16" s="165" t="s">
        <v>3</v>
      </c>
      <c r="S16" s="194" t="str">
        <f>IF(P16="",IF(S9="","",S9),"")</f>
        <v/>
      </c>
      <c r="T16" s="164">
        <f>IF(P16="",Q10,"")</f>
        <v>0</v>
      </c>
      <c r="U16" s="172" t="s">
        <v>3</v>
      </c>
      <c r="V16" s="195" t="str">
        <f>IF(P16="",IF(S10="","",S10),"")</f>
        <v/>
      </c>
      <c r="W16" s="216" t="str">
        <f>IF(P16="",IF(W9="","",W9),"")</f>
        <v/>
      </c>
      <c r="X16" s="180"/>
      <c r="Y16" s="197"/>
      <c r="Z16" s="43"/>
      <c r="AA16" s="59"/>
      <c r="AB16" s="245"/>
      <c r="AC16" s="61"/>
      <c r="AD16" s="70" t="s">
        <v>9</v>
      </c>
      <c r="AE16" s="204" t="e">
        <f t="shared" si="1"/>
        <v>#VALUE!</v>
      </c>
      <c r="AF16" s="204" t="e">
        <f t="shared" si="2"/>
        <v>#VALUE!</v>
      </c>
      <c r="AG16" s="226" t="e">
        <f t="shared" si="8"/>
        <v>#VALUE!</v>
      </c>
      <c r="AH16" s="226">
        <f t="shared" si="9"/>
        <v>0</v>
      </c>
      <c r="AI16" s="217" t="str">
        <f t="shared" si="10"/>
        <v/>
      </c>
      <c r="AJ16" s="226" t="str">
        <f t="shared" si="11"/>
        <v/>
      </c>
      <c r="AK16" s="232" t="str">
        <f t="shared" si="3"/>
        <v/>
      </c>
      <c r="AL16" s="35"/>
      <c r="AM16" s="68" t="s">
        <v>22</v>
      </c>
      <c r="AN16" s="207" t="e">
        <f t="shared" si="4"/>
        <v>#VALUE!</v>
      </c>
      <c r="AO16" s="207" t="e">
        <f t="shared" si="5"/>
        <v>#VALUE!</v>
      </c>
      <c r="AP16" s="236" t="e">
        <f t="shared" si="12"/>
        <v>#VALUE!</v>
      </c>
      <c r="AQ16" s="236">
        <f t="shared" si="13"/>
        <v>0</v>
      </c>
      <c r="AR16" s="221" t="str">
        <f t="shared" si="14"/>
        <v/>
      </c>
      <c r="AS16" s="238" t="str">
        <f t="shared" si="15"/>
        <v/>
      </c>
      <c r="AT16" s="237" t="str">
        <f t="shared" si="6"/>
        <v/>
      </c>
      <c r="AU16" s="35"/>
      <c r="AV16" s="35"/>
    </row>
    <row r="17" spans="1:48" ht="45" customHeight="1" x14ac:dyDescent="0.15">
      <c r="B17" s="123">
        <f t="shared" si="16"/>
        <v>46057</v>
      </c>
      <c r="C17" s="124" t="str">
        <f t="shared" si="7"/>
        <v>Wed</v>
      </c>
      <c r="D17" s="247" t="str">
        <f>IF(OR(WEEKDAY(B17)=1,WEEKDAY(B17)=7),"休日",IF(ISNA(VLOOKUP(B17,'(事務用)2025年度休日一覧(土日除く)'!A:B,2,FALSE)),"","休日"))</f>
        <v/>
      </c>
      <c r="E17" s="164">
        <f>IF(D17="",Q9,"")</f>
        <v>0</v>
      </c>
      <c r="F17" s="165" t="s">
        <v>3</v>
      </c>
      <c r="G17" s="166" t="str">
        <f>IF(D17="",IF(S9="","",S9),"")</f>
        <v/>
      </c>
      <c r="H17" s="174">
        <f>IF(D17="",Q10,"")</f>
        <v>0</v>
      </c>
      <c r="I17" s="165" t="s">
        <v>3</v>
      </c>
      <c r="J17" s="167" t="str">
        <f>IF(D17="",IF(S10="","",S10),"")</f>
        <v/>
      </c>
      <c r="K17" s="210" t="str">
        <f>IF(D17="",IF(W9="","",W9),"")</f>
        <v/>
      </c>
      <c r="L17" s="168"/>
      <c r="M17" s="114"/>
      <c r="N17" s="123">
        <f t="shared" si="17"/>
        <v>46074</v>
      </c>
      <c r="O17" s="124" t="str">
        <f t="shared" si="0"/>
        <v>Sat</v>
      </c>
      <c r="P17" s="247" t="str">
        <f>IF(OR(WEEKDAY(N17)=1,WEEKDAY(N17)=7),"休日",IF(ISNA(VLOOKUP(N17,'(事務用)2025年度休日一覧(土日除く)'!A:B,2,FALSE)),"","休日"))</f>
        <v>休日</v>
      </c>
      <c r="Q17" s="164" t="str">
        <f>IF(P17="",Q9,"")</f>
        <v/>
      </c>
      <c r="R17" s="165" t="s">
        <v>3</v>
      </c>
      <c r="S17" s="194" t="str">
        <f>IF(P17="",IF(S9="","",S9),"")</f>
        <v/>
      </c>
      <c r="T17" s="164" t="str">
        <f>IF(P17="",Q10,"")</f>
        <v/>
      </c>
      <c r="U17" s="172" t="s">
        <v>3</v>
      </c>
      <c r="V17" s="195" t="str">
        <f>IF(P17="",IF(S10="","",S10),"")</f>
        <v/>
      </c>
      <c r="W17" s="216" t="str">
        <f>IF(P17="",IF(W9="","",W9),"")</f>
        <v/>
      </c>
      <c r="X17" s="180"/>
      <c r="Y17" s="241"/>
      <c r="Z17" s="44"/>
      <c r="AA17" s="62"/>
      <c r="AB17" s="62"/>
      <c r="AC17" s="62"/>
      <c r="AD17" s="68" t="s">
        <v>6</v>
      </c>
      <c r="AE17" s="202" t="e">
        <f t="shared" si="1"/>
        <v>#VALUE!</v>
      </c>
      <c r="AF17" s="202" t="e">
        <f t="shared" si="2"/>
        <v>#VALUE!</v>
      </c>
      <c r="AG17" s="224" t="e">
        <f t="shared" si="8"/>
        <v>#VALUE!</v>
      </c>
      <c r="AH17" s="224">
        <f t="shared" si="9"/>
        <v>0</v>
      </c>
      <c r="AI17" s="219" t="str">
        <f t="shared" si="10"/>
        <v/>
      </c>
      <c r="AJ17" s="224" t="str">
        <f t="shared" si="11"/>
        <v/>
      </c>
      <c r="AK17" s="231" t="str">
        <f t="shared" si="3"/>
        <v/>
      </c>
      <c r="AL17" s="62"/>
      <c r="AM17" s="68" t="s">
        <v>86</v>
      </c>
      <c r="AN17" s="202" t="str">
        <f t="shared" si="4"/>
        <v/>
      </c>
      <c r="AO17" s="202" t="str">
        <f t="shared" si="5"/>
        <v/>
      </c>
      <c r="AP17" s="234" t="e">
        <f t="shared" si="12"/>
        <v>#VALUE!</v>
      </c>
      <c r="AQ17" s="234">
        <f t="shared" si="13"/>
        <v>0</v>
      </c>
      <c r="AR17" s="219" t="str">
        <f t="shared" si="14"/>
        <v/>
      </c>
      <c r="AS17" s="224" t="str">
        <f t="shared" si="15"/>
        <v/>
      </c>
      <c r="AT17" s="237" t="str">
        <f t="shared" si="6"/>
        <v/>
      </c>
      <c r="AU17" s="35"/>
      <c r="AV17" s="35"/>
    </row>
    <row r="18" spans="1:48" ht="45" customHeight="1" x14ac:dyDescent="0.15">
      <c r="B18" s="123">
        <f t="shared" si="16"/>
        <v>46058</v>
      </c>
      <c r="C18" s="124" t="str">
        <f t="shared" si="7"/>
        <v>Thu</v>
      </c>
      <c r="D18" s="247" t="str">
        <f>IF(OR(WEEKDAY(B18)=1,WEEKDAY(B18)=7),"休日",IF(ISNA(VLOOKUP(B18,'(事務用)2025年度休日一覧(土日除く)'!A:B,2,FALSE)),"","休日"))</f>
        <v/>
      </c>
      <c r="E18" s="164">
        <f>IF(D18="",Q9,"")</f>
        <v>0</v>
      </c>
      <c r="F18" s="165" t="s">
        <v>3</v>
      </c>
      <c r="G18" s="170" t="str">
        <f>IF(D18="",IF(S9="","",S9),"")</f>
        <v/>
      </c>
      <c r="H18" s="164">
        <f>IF(D18="",Q10,"")</f>
        <v>0</v>
      </c>
      <c r="I18" s="165" t="s">
        <v>3</v>
      </c>
      <c r="J18" s="166" t="str">
        <f>IF(D18="",IF(S10="","",S10),"")</f>
        <v/>
      </c>
      <c r="K18" s="210" t="str">
        <f>IF(D18="",IF(W9="","",W9),"")</f>
        <v/>
      </c>
      <c r="L18" s="168"/>
      <c r="M18" s="169"/>
      <c r="N18" s="123">
        <f t="shared" si="17"/>
        <v>46075</v>
      </c>
      <c r="O18" s="124" t="str">
        <f t="shared" si="0"/>
        <v>Sun</v>
      </c>
      <c r="P18" s="247" t="str">
        <f>IF(OR(WEEKDAY(N18)=1,WEEKDAY(N18)=7),"休日",IF(ISNA(VLOOKUP(N18,'(事務用)2025年度休日一覧(土日除く)'!A:B,2,FALSE)),"","休日"))</f>
        <v>休日</v>
      </c>
      <c r="Q18" s="164" t="str">
        <f>IF(P18="",Q9,"")</f>
        <v/>
      </c>
      <c r="R18" s="165" t="s">
        <v>3</v>
      </c>
      <c r="S18" s="194" t="str">
        <f>IF(P18="",IF(S9="","",S9),"")</f>
        <v/>
      </c>
      <c r="T18" s="164" t="str">
        <f>IF(P18="",Q10,"")</f>
        <v/>
      </c>
      <c r="U18" s="172" t="s">
        <v>3</v>
      </c>
      <c r="V18" s="195" t="str">
        <f>IF(P18="",IF(S10="","",S10),"")</f>
        <v/>
      </c>
      <c r="W18" s="124" t="str">
        <f>IF(P18="",IF(W9="","",W9),"")</f>
        <v/>
      </c>
      <c r="X18" s="182"/>
      <c r="Y18" s="197"/>
      <c r="Z18" s="44"/>
      <c r="AA18" s="59"/>
      <c r="AB18" s="245"/>
      <c r="AC18" s="61"/>
      <c r="AD18" s="71" t="s">
        <v>10</v>
      </c>
      <c r="AE18" s="204" t="e">
        <f t="shared" si="1"/>
        <v>#VALUE!</v>
      </c>
      <c r="AF18" s="204" t="e">
        <f t="shared" si="2"/>
        <v>#VALUE!</v>
      </c>
      <c r="AG18" s="226" t="e">
        <f t="shared" si="8"/>
        <v>#VALUE!</v>
      </c>
      <c r="AH18" s="226">
        <f t="shared" si="9"/>
        <v>0</v>
      </c>
      <c r="AI18" s="217" t="str">
        <f t="shared" si="10"/>
        <v/>
      </c>
      <c r="AJ18" s="226" t="str">
        <f t="shared" si="11"/>
        <v/>
      </c>
      <c r="AK18" s="232" t="str">
        <f t="shared" si="3"/>
        <v/>
      </c>
      <c r="AL18" s="35"/>
      <c r="AM18" s="68" t="s">
        <v>23</v>
      </c>
      <c r="AN18" s="207" t="str">
        <f t="shared" si="4"/>
        <v/>
      </c>
      <c r="AO18" s="207" t="str">
        <f t="shared" si="5"/>
        <v/>
      </c>
      <c r="AP18" s="236" t="e">
        <f t="shared" si="12"/>
        <v>#VALUE!</v>
      </c>
      <c r="AQ18" s="236">
        <f t="shared" si="13"/>
        <v>0</v>
      </c>
      <c r="AR18" s="221" t="str">
        <f t="shared" si="14"/>
        <v/>
      </c>
      <c r="AS18" s="238" t="str">
        <f t="shared" si="15"/>
        <v/>
      </c>
      <c r="AT18" s="237" t="str">
        <f t="shared" si="6"/>
        <v/>
      </c>
      <c r="AU18" s="35"/>
      <c r="AV18" s="35"/>
    </row>
    <row r="19" spans="1:48" ht="45" customHeight="1" x14ac:dyDescent="0.15">
      <c r="B19" s="123">
        <f t="shared" si="16"/>
        <v>46059</v>
      </c>
      <c r="C19" s="124" t="str">
        <f t="shared" si="7"/>
        <v>Fri</v>
      </c>
      <c r="D19" s="247" t="str">
        <f>IF(OR(WEEKDAY(B19)=1,WEEKDAY(B19)=7),"休日",IF(ISNA(VLOOKUP(B19,'(事務用)2025年度休日一覧(土日除く)'!A:B,2,FALSE)),"","休日"))</f>
        <v/>
      </c>
      <c r="E19" s="164">
        <f>IF(D19="",Q9,"")</f>
        <v>0</v>
      </c>
      <c r="F19" s="165" t="s">
        <v>3</v>
      </c>
      <c r="G19" s="167" t="str">
        <f>IF(D19="",IF(S9="","",S9),"")</f>
        <v/>
      </c>
      <c r="H19" s="171">
        <f>IF(D19="",Q10,"")</f>
        <v>0</v>
      </c>
      <c r="I19" s="165" t="s">
        <v>3</v>
      </c>
      <c r="J19" s="166" t="str">
        <f>IF(D19="",IF(S10="","",S10),"")</f>
        <v/>
      </c>
      <c r="K19" s="210" t="str">
        <f>IF(D19="",IF(W9="","",W9),"")</f>
        <v/>
      </c>
      <c r="L19" s="168"/>
      <c r="M19" s="169"/>
      <c r="N19" s="123">
        <f t="shared" si="17"/>
        <v>46076</v>
      </c>
      <c r="O19" s="124" t="str">
        <f t="shared" si="0"/>
        <v>Mon</v>
      </c>
      <c r="P19" s="247" t="str">
        <f>IF(OR(WEEKDAY(N19)=1,WEEKDAY(N19)=7),"休日",IF(ISNA(VLOOKUP(N19,'(事務用)2025年度休日一覧(土日除く)'!A:B,2,FALSE)),"","休日"))</f>
        <v>休日</v>
      </c>
      <c r="Q19" s="164" t="str">
        <f>IF(P19="",Q9,"")</f>
        <v/>
      </c>
      <c r="R19" s="165" t="s">
        <v>3</v>
      </c>
      <c r="S19" s="194" t="str">
        <f>IF(P19="",IF(S9="","",S9),"")</f>
        <v/>
      </c>
      <c r="T19" s="164" t="str">
        <f>IF(P19="",Q10,"")</f>
        <v/>
      </c>
      <c r="U19" s="172" t="s">
        <v>3</v>
      </c>
      <c r="V19" s="195" t="str">
        <f>IF(P19="",IF(S10="","",S10),"")</f>
        <v/>
      </c>
      <c r="W19" s="213" t="str">
        <f>IF(P19="",IF(W9="","",W9),"")</f>
        <v/>
      </c>
      <c r="X19" s="168"/>
      <c r="Y19" s="197"/>
      <c r="Z19" s="44"/>
      <c r="AA19" s="67"/>
      <c r="AB19" s="67"/>
      <c r="AC19" s="67"/>
      <c r="AD19" s="71" t="s">
        <v>11</v>
      </c>
      <c r="AE19" s="205" t="e">
        <f t="shared" si="1"/>
        <v>#VALUE!</v>
      </c>
      <c r="AF19" s="205" t="e">
        <f t="shared" si="2"/>
        <v>#VALUE!</v>
      </c>
      <c r="AG19" s="227" t="e">
        <f t="shared" si="8"/>
        <v>#VALUE!</v>
      </c>
      <c r="AH19" s="227">
        <f t="shared" si="9"/>
        <v>0</v>
      </c>
      <c r="AI19" s="223" t="str">
        <f t="shared" si="10"/>
        <v/>
      </c>
      <c r="AJ19" s="227" t="str">
        <f t="shared" si="11"/>
        <v/>
      </c>
      <c r="AK19" s="231" t="str">
        <f t="shared" si="3"/>
        <v/>
      </c>
      <c r="AL19" s="67"/>
      <c r="AM19" s="68" t="s">
        <v>24</v>
      </c>
      <c r="AN19" s="205" t="str">
        <f t="shared" si="4"/>
        <v/>
      </c>
      <c r="AO19" s="207" t="str">
        <f t="shared" si="5"/>
        <v/>
      </c>
      <c r="AP19" s="236" t="e">
        <f t="shared" si="12"/>
        <v>#VALUE!</v>
      </c>
      <c r="AQ19" s="236">
        <f t="shared" si="13"/>
        <v>0</v>
      </c>
      <c r="AR19" s="221" t="str">
        <f t="shared" si="14"/>
        <v/>
      </c>
      <c r="AS19" s="238" t="str">
        <f t="shared" si="15"/>
        <v/>
      </c>
      <c r="AT19" s="237" t="str">
        <f t="shared" si="6"/>
        <v/>
      </c>
      <c r="AU19" s="35"/>
      <c r="AV19" s="35"/>
    </row>
    <row r="20" spans="1:48" ht="45" customHeight="1" x14ac:dyDescent="0.15">
      <c r="B20" s="123">
        <f t="shared" si="16"/>
        <v>46060</v>
      </c>
      <c r="C20" s="124" t="str">
        <f t="shared" si="7"/>
        <v>Sat</v>
      </c>
      <c r="D20" s="247" t="str">
        <f>IF(OR(WEEKDAY(B20)=1,WEEKDAY(B20)=7),"休日",IF(ISNA(VLOOKUP(B20,'(事務用)2025年度休日一覧(土日除く)'!A:B,2,FALSE)),"","休日"))</f>
        <v>休日</v>
      </c>
      <c r="E20" s="164" t="str">
        <f>IF(D20="",Q9,"")</f>
        <v/>
      </c>
      <c r="F20" s="165" t="s">
        <v>3</v>
      </c>
      <c r="G20" s="167" t="str">
        <f>IF(D20="",IF(S9="","",S9),"")</f>
        <v/>
      </c>
      <c r="H20" s="174" t="str">
        <f>IF(D20="",Q10,"")</f>
        <v/>
      </c>
      <c r="I20" s="165" t="s">
        <v>3</v>
      </c>
      <c r="J20" s="166" t="str">
        <f>IF(D20="",IF(S10="","",S10),"")</f>
        <v/>
      </c>
      <c r="K20" s="210" t="str">
        <f>IF(D20="",IF(W9="","",W9),"")</f>
        <v/>
      </c>
      <c r="L20" s="168"/>
      <c r="M20" s="173"/>
      <c r="N20" s="123">
        <f t="shared" si="17"/>
        <v>46077</v>
      </c>
      <c r="O20" s="124" t="str">
        <f t="shared" si="0"/>
        <v>Tue</v>
      </c>
      <c r="P20" s="247" t="str">
        <f>IF(OR(WEEKDAY(N20)=1,WEEKDAY(N20)=7),"休日",IF(ISNA(VLOOKUP(N20,'(事務用)2025年度休日一覧(土日除く)'!A:B,2,FALSE)),"","休日"))</f>
        <v/>
      </c>
      <c r="Q20" s="164">
        <f>IF(P20="",Q9,"")</f>
        <v>0</v>
      </c>
      <c r="R20" s="165" t="s">
        <v>3</v>
      </c>
      <c r="S20" s="194" t="str">
        <f>IF(P20="",IF(S9="","",S9),"")</f>
        <v/>
      </c>
      <c r="T20" s="164">
        <f>IF(P20="",Q10,"")</f>
        <v>0</v>
      </c>
      <c r="U20" s="172" t="s">
        <v>3</v>
      </c>
      <c r="V20" s="195" t="str">
        <f>IF(P20="",IF(S10="","",S10),"")</f>
        <v/>
      </c>
      <c r="W20" s="124" t="str">
        <f>IF(P20="",IF(W9="","",W9),"")</f>
        <v/>
      </c>
      <c r="X20" s="180"/>
      <c r="Y20" s="197"/>
      <c r="Z20" s="44"/>
      <c r="AA20" s="67"/>
      <c r="AB20" s="67"/>
      <c r="AC20" s="67"/>
      <c r="AD20" s="71" t="s">
        <v>12</v>
      </c>
      <c r="AE20" s="205" t="str">
        <f t="shared" si="1"/>
        <v/>
      </c>
      <c r="AF20" s="205" t="str">
        <f t="shared" si="2"/>
        <v/>
      </c>
      <c r="AG20" s="227" t="e">
        <f t="shared" si="8"/>
        <v>#VALUE!</v>
      </c>
      <c r="AH20" s="227">
        <f t="shared" si="9"/>
        <v>0</v>
      </c>
      <c r="AI20" s="223" t="str">
        <f t="shared" si="10"/>
        <v/>
      </c>
      <c r="AJ20" s="227" t="str">
        <f t="shared" si="11"/>
        <v/>
      </c>
      <c r="AK20" s="231" t="str">
        <f t="shared" si="3"/>
        <v/>
      </c>
      <c r="AL20" s="67"/>
      <c r="AM20" s="68" t="s">
        <v>25</v>
      </c>
      <c r="AN20" s="205" t="e">
        <f t="shared" si="4"/>
        <v>#VALUE!</v>
      </c>
      <c r="AO20" s="207" t="e">
        <f t="shared" si="5"/>
        <v>#VALUE!</v>
      </c>
      <c r="AP20" s="236" t="e">
        <f t="shared" si="12"/>
        <v>#VALUE!</v>
      </c>
      <c r="AQ20" s="236">
        <f t="shared" si="13"/>
        <v>0</v>
      </c>
      <c r="AR20" s="221" t="str">
        <f t="shared" si="14"/>
        <v/>
      </c>
      <c r="AS20" s="238" t="str">
        <f t="shared" si="15"/>
        <v/>
      </c>
      <c r="AT20" s="237" t="str">
        <f t="shared" si="6"/>
        <v/>
      </c>
      <c r="AU20" s="35"/>
      <c r="AV20" s="35"/>
    </row>
    <row r="21" spans="1:48" ht="45" customHeight="1" x14ac:dyDescent="0.15">
      <c r="B21" s="123">
        <f t="shared" si="16"/>
        <v>46061</v>
      </c>
      <c r="C21" s="124" t="str">
        <f t="shared" si="7"/>
        <v>Sun</v>
      </c>
      <c r="D21" s="247" t="str">
        <f>IF(OR(WEEKDAY(B21)=1,WEEKDAY(B21)=7),"休日",IF(ISNA(VLOOKUP(B21,'(事務用)2025年度休日一覧(土日除く)'!A:B,2,FALSE)),"","休日"))</f>
        <v>休日</v>
      </c>
      <c r="E21" s="164" t="str">
        <f>IF(D21="",Q9,"")</f>
        <v/>
      </c>
      <c r="F21" s="165" t="s">
        <v>3</v>
      </c>
      <c r="G21" s="166" t="str">
        <f>IF(D21="",IF(S9="","",S9),"")</f>
        <v/>
      </c>
      <c r="H21" s="164" t="str">
        <f>IF(D21="",Q10,"")</f>
        <v/>
      </c>
      <c r="I21" s="165" t="s">
        <v>3</v>
      </c>
      <c r="J21" s="166" t="str">
        <f>IF(D21="",IF(S10="","",S10),"")</f>
        <v/>
      </c>
      <c r="K21" s="212" t="str">
        <f>IF(D21="",IF(W9="","",W9),"")</f>
        <v/>
      </c>
      <c r="L21" s="180"/>
      <c r="M21" s="173"/>
      <c r="N21" s="123">
        <f t="shared" si="17"/>
        <v>46078</v>
      </c>
      <c r="O21" s="124" t="str">
        <f t="shared" si="0"/>
        <v>Wed</v>
      </c>
      <c r="P21" s="247" t="str">
        <f>IF(OR(WEEKDAY(N21)=1,WEEKDAY(N21)=7),"休日",IF(ISNA(VLOOKUP(N21,'(事務用)2025年度休日一覧(土日除く)'!A:B,2,FALSE)),"","休日"))</f>
        <v/>
      </c>
      <c r="Q21" s="164">
        <f>IF(P21="",Q9,"")</f>
        <v>0</v>
      </c>
      <c r="R21" s="165" t="s">
        <v>3</v>
      </c>
      <c r="S21" s="194" t="str">
        <f>IF(P21="",IF(S9="","",S9),"")</f>
        <v/>
      </c>
      <c r="T21" s="164">
        <f>IF(P21="",Q10,"")</f>
        <v>0</v>
      </c>
      <c r="U21" s="172" t="s">
        <v>3</v>
      </c>
      <c r="V21" s="195" t="str">
        <f>IF(P21="",IF(S10="","",S10),"")</f>
        <v/>
      </c>
      <c r="W21" s="216" t="str">
        <f>IF(P21="",IF(W9="","",W9),"")</f>
        <v/>
      </c>
      <c r="X21" s="198"/>
      <c r="Y21" s="197"/>
      <c r="Z21" s="44"/>
      <c r="AA21" s="63"/>
      <c r="AB21" s="63"/>
      <c r="AC21" s="63"/>
      <c r="AD21" s="71" t="s">
        <v>13</v>
      </c>
      <c r="AE21" s="204" t="str">
        <f t="shared" si="1"/>
        <v/>
      </c>
      <c r="AF21" s="204" t="str">
        <f t="shared" si="2"/>
        <v/>
      </c>
      <c r="AG21" s="226" t="e">
        <f t="shared" si="8"/>
        <v>#VALUE!</v>
      </c>
      <c r="AH21" s="226">
        <f t="shared" si="9"/>
        <v>0</v>
      </c>
      <c r="AI21" s="217" t="str">
        <f t="shared" si="10"/>
        <v/>
      </c>
      <c r="AJ21" s="226" t="str">
        <f t="shared" si="11"/>
        <v/>
      </c>
      <c r="AK21" s="232" t="str">
        <f t="shared" si="3"/>
        <v/>
      </c>
      <c r="AL21" s="63"/>
      <c r="AM21" s="68" t="s">
        <v>26</v>
      </c>
      <c r="AN21" s="207" t="e">
        <f t="shared" si="4"/>
        <v>#VALUE!</v>
      </c>
      <c r="AO21" s="207" t="e">
        <f t="shared" si="5"/>
        <v>#VALUE!</v>
      </c>
      <c r="AP21" s="236" t="e">
        <f t="shared" si="12"/>
        <v>#VALUE!</v>
      </c>
      <c r="AQ21" s="236">
        <f t="shared" si="13"/>
        <v>0</v>
      </c>
      <c r="AR21" s="221" t="str">
        <f t="shared" si="14"/>
        <v/>
      </c>
      <c r="AS21" s="238" t="str">
        <f t="shared" si="15"/>
        <v/>
      </c>
      <c r="AT21" s="237" t="str">
        <f t="shared" si="6"/>
        <v/>
      </c>
      <c r="AU21" s="35"/>
      <c r="AV21" s="35"/>
    </row>
    <row r="22" spans="1:48" ht="45" customHeight="1" x14ac:dyDescent="0.15">
      <c r="B22" s="123">
        <f t="shared" si="16"/>
        <v>46062</v>
      </c>
      <c r="C22" s="124" t="str">
        <f t="shared" si="7"/>
        <v>Mon</v>
      </c>
      <c r="D22" s="247" t="str">
        <f>IF(OR(WEEKDAY(B22)=1,WEEKDAY(B22)=7),"休日",IF(ISNA(VLOOKUP(B22,'(事務用)2025年度休日一覧(土日除く)'!A:B,2,FALSE)),"","休日"))</f>
        <v/>
      </c>
      <c r="E22" s="164">
        <f>IF(D22="",Q9,"")</f>
        <v>0</v>
      </c>
      <c r="F22" s="165" t="s">
        <v>3</v>
      </c>
      <c r="G22" s="170" t="str">
        <f>IF(D22="",IF(S9="","",S9),"")</f>
        <v/>
      </c>
      <c r="H22" s="164">
        <f>IF(D22="",Q10,"")</f>
        <v>0</v>
      </c>
      <c r="I22" s="165" t="s">
        <v>3</v>
      </c>
      <c r="J22" s="181" t="str">
        <f>IF(D22="",IF(S10="","",S10),"")</f>
        <v/>
      </c>
      <c r="K22" s="213" t="str">
        <f>IF(D22="",IF(W9="","",W9),"")</f>
        <v/>
      </c>
      <c r="L22" s="182"/>
      <c r="M22" s="173"/>
      <c r="N22" s="123">
        <f t="shared" si="17"/>
        <v>46079</v>
      </c>
      <c r="O22" s="124" t="str">
        <f t="shared" si="0"/>
        <v>Thu</v>
      </c>
      <c r="P22" s="247" t="str">
        <f>IF(OR(WEEKDAY(N22)=1,WEEKDAY(N22)=7),"休日",IF(ISNA(VLOOKUP(N22,'(事務用)2025年度休日一覧(土日除く)'!A:B,2,FALSE)),"","休日"))</f>
        <v/>
      </c>
      <c r="Q22" s="164">
        <f>IF(P22="",Q9,"")</f>
        <v>0</v>
      </c>
      <c r="R22" s="165" t="s">
        <v>3</v>
      </c>
      <c r="S22" s="194" t="str">
        <f>IF(P22="",IF(S9="","",S9),"")</f>
        <v/>
      </c>
      <c r="T22" s="164">
        <f>IF(P22="",Q10,"")</f>
        <v>0</v>
      </c>
      <c r="U22" s="172" t="s">
        <v>3</v>
      </c>
      <c r="V22" s="195" t="str">
        <f>IF(P22="",IF(S10="","",S10),"")</f>
        <v/>
      </c>
      <c r="W22" s="216" t="str">
        <f>IF(P22="",IF(W9="","",W9),"")</f>
        <v/>
      </c>
      <c r="X22" s="180"/>
      <c r="Y22" s="197"/>
      <c r="Z22" s="44"/>
      <c r="AA22" s="64"/>
      <c r="AB22" s="64"/>
      <c r="AC22" s="66"/>
      <c r="AD22" s="71" t="s">
        <v>14</v>
      </c>
      <c r="AE22" s="206" t="e">
        <f t="shared" si="1"/>
        <v>#VALUE!</v>
      </c>
      <c r="AF22" s="206" t="e">
        <f t="shared" si="2"/>
        <v>#VALUE!</v>
      </c>
      <c r="AG22" s="228" t="e">
        <f t="shared" si="8"/>
        <v>#VALUE!</v>
      </c>
      <c r="AH22" s="228">
        <f t="shared" si="9"/>
        <v>0</v>
      </c>
      <c r="AI22" s="218" t="str">
        <f t="shared" si="10"/>
        <v/>
      </c>
      <c r="AJ22" s="228" t="str">
        <f t="shared" si="11"/>
        <v/>
      </c>
      <c r="AK22" s="232" t="str">
        <f t="shared" si="3"/>
        <v/>
      </c>
      <c r="AL22" s="35"/>
      <c r="AM22" s="68" t="s">
        <v>27</v>
      </c>
      <c r="AN22" s="207" t="e">
        <f t="shared" si="4"/>
        <v>#VALUE!</v>
      </c>
      <c r="AO22" s="207" t="e">
        <f t="shared" si="5"/>
        <v>#VALUE!</v>
      </c>
      <c r="AP22" s="236" t="e">
        <f t="shared" si="12"/>
        <v>#VALUE!</v>
      </c>
      <c r="AQ22" s="236">
        <f t="shared" si="13"/>
        <v>0</v>
      </c>
      <c r="AR22" s="221" t="str">
        <f t="shared" si="14"/>
        <v/>
      </c>
      <c r="AS22" s="238" t="str">
        <f t="shared" si="15"/>
        <v/>
      </c>
      <c r="AT22" s="237" t="str">
        <f t="shared" si="6"/>
        <v/>
      </c>
      <c r="AU22" s="35"/>
      <c r="AV22" s="35"/>
    </row>
    <row r="23" spans="1:48" ht="45" customHeight="1" x14ac:dyDescent="0.15">
      <c r="B23" s="123">
        <f t="shared" si="16"/>
        <v>46063</v>
      </c>
      <c r="C23" s="124" t="str">
        <f t="shared" si="7"/>
        <v>Tue</v>
      </c>
      <c r="D23" s="247" t="str">
        <f>IF(OR(WEEKDAY(B23)=1,WEEKDAY(B23)=7),"休日",IF(ISNA(VLOOKUP(B23,'(事務用)2025年度休日一覧(土日除く)'!A:B,2,FALSE)),"","休日"))</f>
        <v/>
      </c>
      <c r="E23" s="164">
        <f>IF(D23="",Q9,"")</f>
        <v>0</v>
      </c>
      <c r="F23" s="165" t="s">
        <v>3</v>
      </c>
      <c r="G23" s="166" t="str">
        <f>IF(D23="",IF(S9="","",S9),"")</f>
        <v/>
      </c>
      <c r="H23" s="164">
        <f>IF(D23="",Q10,"")</f>
        <v>0</v>
      </c>
      <c r="I23" s="165" t="s">
        <v>3</v>
      </c>
      <c r="J23" s="167" t="str">
        <f>IF(D23="",IF(S10="","",S10),"")</f>
        <v/>
      </c>
      <c r="K23" s="210" t="str">
        <f>IF(D23="",IF(W9="","",W9),"")</f>
        <v/>
      </c>
      <c r="L23" s="180"/>
      <c r="M23" s="114"/>
      <c r="N23" s="123">
        <f t="shared" si="17"/>
        <v>46080</v>
      </c>
      <c r="O23" s="124" t="str">
        <f t="shared" si="0"/>
        <v>Fri</v>
      </c>
      <c r="P23" s="247" t="str">
        <f>IF(OR(WEEKDAY(N23)=1,WEEKDAY(N23)=7),"休日",IF(ISNA(VLOOKUP(N23,'(事務用)2025年度休日一覧(土日除く)'!A:B,2,FALSE)),"","休日"))</f>
        <v/>
      </c>
      <c r="Q23" s="164">
        <f>IF(P23="",Q9,"")</f>
        <v>0</v>
      </c>
      <c r="R23" s="165" t="s">
        <v>3</v>
      </c>
      <c r="S23" s="194" t="str">
        <f>IF(P23="",IF(S9="","",S9),"")</f>
        <v/>
      </c>
      <c r="T23" s="164">
        <f>IF(P23="",Q10,"")</f>
        <v>0</v>
      </c>
      <c r="U23" s="165" t="s">
        <v>3</v>
      </c>
      <c r="V23" s="195" t="str">
        <f>IF(P23="",IF(S10="","",S10),"")</f>
        <v/>
      </c>
      <c r="W23" s="216" t="str">
        <f>IF(P23="",IF(W9="","",W9),"")</f>
        <v/>
      </c>
      <c r="X23" s="180"/>
      <c r="Y23" s="242"/>
      <c r="Z23" s="44"/>
      <c r="AA23" s="12"/>
      <c r="AB23" s="12"/>
      <c r="AC23" s="22"/>
      <c r="AD23" s="71" t="s">
        <v>15</v>
      </c>
      <c r="AE23" s="206" t="e">
        <f t="shared" si="1"/>
        <v>#VALUE!</v>
      </c>
      <c r="AF23" s="206" t="e">
        <f t="shared" si="2"/>
        <v>#VALUE!</v>
      </c>
      <c r="AG23" s="228" t="e">
        <f t="shared" si="8"/>
        <v>#VALUE!</v>
      </c>
      <c r="AH23" s="228">
        <f t="shared" si="9"/>
        <v>0</v>
      </c>
      <c r="AI23" s="218" t="str">
        <f t="shared" si="10"/>
        <v/>
      </c>
      <c r="AJ23" s="228" t="str">
        <f t="shared" si="11"/>
        <v/>
      </c>
      <c r="AK23" s="232" t="str">
        <f t="shared" si="3"/>
        <v/>
      </c>
      <c r="AM23" s="68" t="s">
        <v>28</v>
      </c>
      <c r="AN23" s="207" t="e">
        <f t="shared" si="4"/>
        <v>#VALUE!</v>
      </c>
      <c r="AO23" s="207" t="e">
        <f t="shared" si="5"/>
        <v>#VALUE!</v>
      </c>
      <c r="AP23" s="236" t="e">
        <f t="shared" si="12"/>
        <v>#VALUE!</v>
      </c>
      <c r="AQ23" s="236">
        <f t="shared" si="13"/>
        <v>0</v>
      </c>
      <c r="AR23" s="221" t="str">
        <f t="shared" si="14"/>
        <v/>
      </c>
      <c r="AS23" s="238" t="str">
        <f t="shared" si="15"/>
        <v/>
      </c>
      <c r="AT23" s="237" t="str">
        <f t="shared" si="6"/>
        <v/>
      </c>
    </row>
    <row r="24" spans="1:48" ht="45" customHeight="1" x14ac:dyDescent="0.15">
      <c r="B24" s="123">
        <f t="shared" si="16"/>
        <v>46064</v>
      </c>
      <c r="C24" s="124" t="str">
        <f t="shared" si="7"/>
        <v>Wed</v>
      </c>
      <c r="D24" s="247" t="str">
        <f>IF(OR(WEEKDAY(B24)=1,WEEKDAY(B24)=7),"休日",IF(ISNA(VLOOKUP(B24,'(事務用)2025年度休日一覧(土日除く)'!A:B,2,FALSE)),"","休日"))</f>
        <v>休日</v>
      </c>
      <c r="E24" s="164" t="str">
        <f>IF(D24="",Q9,"")</f>
        <v/>
      </c>
      <c r="F24" s="165" t="s">
        <v>3</v>
      </c>
      <c r="G24" s="170" t="str">
        <f>IF(D24="",IF(S9="","",S9),"")</f>
        <v/>
      </c>
      <c r="H24" s="171" t="str">
        <f>IF(D24="",Q10,"")</f>
        <v/>
      </c>
      <c r="I24" s="165" t="s">
        <v>3</v>
      </c>
      <c r="J24" s="167" t="str">
        <f>IF(D24="",IF(S10="","",S10),"")</f>
        <v/>
      </c>
      <c r="K24" s="124" t="str">
        <f>IF(D24="",IF(W9="","",W9),"")</f>
        <v/>
      </c>
      <c r="L24" s="182"/>
      <c r="M24" s="173"/>
      <c r="N24" s="123">
        <f t="shared" si="17"/>
        <v>46081</v>
      </c>
      <c r="O24" s="124" t="str">
        <f t="shared" si="0"/>
        <v>Sat</v>
      </c>
      <c r="P24" s="247" t="str">
        <f>IF(OR(WEEKDAY(N24)=1,WEEKDAY(N24)=7),"休日",IF(ISNA(VLOOKUP(N24,'(事務用)2025年度休日一覧(土日除く)'!A:B,2,FALSE)),"","休日"))</f>
        <v>休日</v>
      </c>
      <c r="Q24" s="164" t="str">
        <f>IF(P24="",Q9,"")</f>
        <v/>
      </c>
      <c r="R24" s="165" t="s">
        <v>3</v>
      </c>
      <c r="S24" s="194" t="str">
        <f>IF(P24="",IF(S9="","",S9),"")</f>
        <v/>
      </c>
      <c r="T24" s="164" t="str">
        <f>IF(P24="",Q10,"")</f>
        <v/>
      </c>
      <c r="U24" s="172" t="s">
        <v>3</v>
      </c>
      <c r="V24" s="195" t="str">
        <f>IF(P24="",IF(S10="","",S10),"")</f>
        <v/>
      </c>
      <c r="W24" s="216" t="str">
        <f>IF(P24="",IF(W9="","",W9),"")</f>
        <v/>
      </c>
      <c r="X24" s="180"/>
      <c r="Y24" s="242"/>
      <c r="Z24" s="44"/>
      <c r="AA24" s="51"/>
      <c r="AB24" s="12"/>
      <c r="AC24" s="22"/>
      <c r="AD24" s="71" t="s">
        <v>85</v>
      </c>
      <c r="AE24" s="206" t="str">
        <f t="shared" si="1"/>
        <v/>
      </c>
      <c r="AF24" s="206" t="str">
        <f t="shared" si="2"/>
        <v/>
      </c>
      <c r="AG24" s="228" t="e">
        <f t="shared" si="8"/>
        <v>#VALUE!</v>
      </c>
      <c r="AH24" s="228">
        <f t="shared" si="9"/>
        <v>0</v>
      </c>
      <c r="AI24" s="218" t="str">
        <f t="shared" si="10"/>
        <v/>
      </c>
      <c r="AJ24" s="228" t="str">
        <f t="shared" si="11"/>
        <v/>
      </c>
      <c r="AK24" s="232" t="str">
        <f t="shared" si="3"/>
        <v/>
      </c>
      <c r="AM24" s="68" t="s">
        <v>29</v>
      </c>
      <c r="AN24" s="207" t="str">
        <f t="shared" si="4"/>
        <v/>
      </c>
      <c r="AO24" s="207" t="str">
        <f t="shared" si="5"/>
        <v/>
      </c>
      <c r="AP24" s="236" t="e">
        <f t="shared" si="12"/>
        <v>#VALUE!</v>
      </c>
      <c r="AQ24" s="236">
        <f t="shared" si="13"/>
        <v>0</v>
      </c>
      <c r="AR24" s="221" t="str">
        <f t="shared" si="14"/>
        <v/>
      </c>
      <c r="AS24" s="238" t="str">
        <f t="shared" si="15"/>
        <v/>
      </c>
      <c r="AT24" s="237" t="str">
        <f t="shared" si="6"/>
        <v/>
      </c>
    </row>
    <row r="25" spans="1:48" ht="45" customHeight="1" x14ac:dyDescent="0.15">
      <c r="B25" s="123">
        <f t="shared" si="16"/>
        <v>46065</v>
      </c>
      <c r="C25" s="124" t="str">
        <f t="shared" si="7"/>
        <v>Thu</v>
      </c>
      <c r="D25" s="247" t="str">
        <f>IF(OR(WEEKDAY(B25)=1,WEEKDAY(B25)=7),"休日",IF(ISNA(VLOOKUP(B25,'(事務用)2025年度休日一覧(土日除く)'!A:B,2,FALSE)),"","休日"))</f>
        <v/>
      </c>
      <c r="E25" s="164">
        <f>IF(D25="",Q9,"")</f>
        <v>0</v>
      </c>
      <c r="F25" s="165" t="s">
        <v>3</v>
      </c>
      <c r="G25" s="167" t="str">
        <f>IF(D25="",IF(S9="","",S9),"")</f>
        <v/>
      </c>
      <c r="H25" s="174">
        <f>IF(D25="",Q10,"")</f>
        <v>0</v>
      </c>
      <c r="I25" s="172" t="s">
        <v>3</v>
      </c>
      <c r="J25" s="166" t="str">
        <f>IF(D25="",IF(S10="","",S10),"")</f>
        <v/>
      </c>
      <c r="K25" s="212" t="str">
        <f>IF(D25="",IF(W9="","",W9),"")</f>
        <v/>
      </c>
      <c r="L25" s="180"/>
      <c r="M25" s="114"/>
      <c r="N25" s="123"/>
      <c r="O25" s="124"/>
      <c r="P25" s="247"/>
      <c r="Q25" s="164"/>
      <c r="R25" s="165"/>
      <c r="S25" s="194"/>
      <c r="T25" s="164"/>
      <c r="U25" s="172"/>
      <c r="V25" s="195"/>
      <c r="W25" s="216"/>
      <c r="X25" s="180"/>
      <c r="Y25" s="242"/>
      <c r="Z25" s="44"/>
      <c r="AA25" s="12"/>
      <c r="AB25" s="12"/>
      <c r="AC25" s="22"/>
      <c r="AD25" s="71" t="s">
        <v>16</v>
      </c>
      <c r="AE25" s="206" t="e">
        <f t="shared" si="1"/>
        <v>#VALUE!</v>
      </c>
      <c r="AF25" s="206" t="e">
        <f t="shared" si="2"/>
        <v>#VALUE!</v>
      </c>
      <c r="AG25" s="228" t="e">
        <f t="shared" si="8"/>
        <v>#VALUE!</v>
      </c>
      <c r="AH25" s="228">
        <f t="shared" si="9"/>
        <v>0</v>
      </c>
      <c r="AI25" s="218" t="str">
        <f t="shared" si="10"/>
        <v/>
      </c>
      <c r="AJ25" s="228" t="str">
        <f t="shared" si="11"/>
        <v/>
      </c>
      <c r="AK25" s="232" t="str">
        <f t="shared" si="3"/>
        <v/>
      </c>
      <c r="AM25" s="68"/>
      <c r="AN25" s="207"/>
      <c r="AO25" s="207"/>
      <c r="AP25" s="236"/>
      <c r="AQ25" s="236"/>
      <c r="AR25" s="221" t="str">
        <f t="shared" si="14"/>
        <v/>
      </c>
      <c r="AS25" s="238"/>
      <c r="AT25" s="237"/>
    </row>
    <row r="26" spans="1:48" ht="45" customHeight="1" x14ac:dyDescent="0.15">
      <c r="B26" s="123">
        <f t="shared" si="16"/>
        <v>46066</v>
      </c>
      <c r="C26" s="124" t="str">
        <f t="shared" si="7"/>
        <v>Fri</v>
      </c>
      <c r="D26" s="247" t="str">
        <f>IF(OR(WEEKDAY(B26)=1,WEEKDAY(B26)=7),"休日",IF(ISNA(VLOOKUP(B26,'(事務用)2025年度休日一覧(土日除く)'!A:B,2,FALSE)),"","休日"))</f>
        <v/>
      </c>
      <c r="E26" s="164">
        <f>IF(D26="",Q9,"")</f>
        <v>0</v>
      </c>
      <c r="F26" s="165" t="s">
        <v>3</v>
      </c>
      <c r="G26" s="167" t="str">
        <f>IF(D26="",IF(S9="","",S9),"")</f>
        <v/>
      </c>
      <c r="H26" s="164">
        <f>IF(D26="",Q10,"")</f>
        <v>0</v>
      </c>
      <c r="I26" s="172" t="s">
        <v>3</v>
      </c>
      <c r="J26" s="167" t="str">
        <f>IF(D26="",IF(S10="","",S10),"")</f>
        <v/>
      </c>
      <c r="K26" s="210" t="str">
        <f>IF(D26="",IF(W9="","",W9),"")</f>
        <v/>
      </c>
      <c r="L26" s="180"/>
      <c r="M26" s="169"/>
      <c r="N26" s="125"/>
      <c r="O26" s="126"/>
      <c r="P26" s="248"/>
      <c r="Q26" s="174"/>
      <c r="R26" s="165"/>
      <c r="S26" s="209"/>
      <c r="T26" s="174"/>
      <c r="U26" s="184"/>
      <c r="V26" s="181"/>
      <c r="W26" s="124"/>
      <c r="X26" s="180"/>
      <c r="Y26" s="197"/>
      <c r="Z26" s="44"/>
      <c r="AA26" s="12"/>
      <c r="AB26" s="12"/>
      <c r="AC26" s="22"/>
      <c r="AD26" s="71" t="s">
        <v>17</v>
      </c>
      <c r="AE26" s="206" t="e">
        <f t="shared" si="1"/>
        <v>#VALUE!</v>
      </c>
      <c r="AF26" s="206" t="e">
        <f t="shared" si="2"/>
        <v>#VALUE!</v>
      </c>
      <c r="AG26" s="228" t="e">
        <f t="shared" si="8"/>
        <v>#VALUE!</v>
      </c>
      <c r="AH26" s="228">
        <f t="shared" si="9"/>
        <v>0</v>
      </c>
      <c r="AI26" s="218" t="str">
        <f t="shared" si="10"/>
        <v/>
      </c>
      <c r="AJ26" s="228" t="str">
        <f t="shared" si="11"/>
        <v/>
      </c>
      <c r="AK26" s="232" t="str">
        <f t="shared" si="3"/>
        <v/>
      </c>
      <c r="AM26" s="68"/>
      <c r="AN26" s="207"/>
      <c r="AO26" s="207"/>
      <c r="AP26" s="236"/>
      <c r="AQ26" s="236"/>
      <c r="AR26" s="221"/>
      <c r="AS26" s="238"/>
      <c r="AT26" s="237"/>
    </row>
    <row r="27" spans="1:48" ht="45" customHeight="1" thickBot="1" x14ac:dyDescent="0.2">
      <c r="B27" s="123">
        <f t="shared" si="16"/>
        <v>46067</v>
      </c>
      <c r="C27" s="124" t="str">
        <f t="shared" si="7"/>
        <v>Sat</v>
      </c>
      <c r="D27" s="247" t="str">
        <f>IF(OR(WEEKDAY(B27)=1,WEEKDAY(B27)=7),"休日",IF(ISNA(VLOOKUP(B27,'(事務用)2025年度休日一覧(土日除く)'!A:B,2,FALSE)),"","休日"))</f>
        <v>休日</v>
      </c>
      <c r="E27" s="164" t="str">
        <f>IF(D27="",Q9,"")</f>
        <v/>
      </c>
      <c r="F27" s="165" t="s">
        <v>3</v>
      </c>
      <c r="G27" s="166" t="str">
        <f>IF(D27="",IF(S9="","",S9),"")</f>
        <v/>
      </c>
      <c r="H27" s="164" t="str">
        <f>IF(D27="",Q10,"")</f>
        <v/>
      </c>
      <c r="I27" s="165" t="s">
        <v>3</v>
      </c>
      <c r="J27" s="166" t="str">
        <f>IF(D27="",IF(S10="","",S10),"")</f>
        <v/>
      </c>
      <c r="K27" s="212" t="str">
        <f>IF(D27="",IF(W9="","",W9),"")</f>
        <v/>
      </c>
      <c r="L27" s="180"/>
      <c r="M27" s="185"/>
      <c r="N27" s="125"/>
      <c r="O27" s="126"/>
      <c r="P27" s="248"/>
      <c r="Q27" s="174"/>
      <c r="R27" s="187"/>
      <c r="S27" s="209"/>
      <c r="T27" s="174"/>
      <c r="U27" s="200"/>
      <c r="V27" s="199"/>
      <c r="W27" s="124"/>
      <c r="X27" s="180"/>
      <c r="Y27" s="197"/>
      <c r="Z27" s="44"/>
      <c r="AA27" s="23"/>
      <c r="AB27" s="249"/>
      <c r="AC27" s="18"/>
      <c r="AD27" s="71" t="s">
        <v>18</v>
      </c>
      <c r="AE27" s="204" t="str">
        <f t="shared" si="1"/>
        <v/>
      </c>
      <c r="AF27" s="204" t="str">
        <f t="shared" si="2"/>
        <v/>
      </c>
      <c r="AG27" s="226" t="e">
        <f t="shared" si="8"/>
        <v>#VALUE!</v>
      </c>
      <c r="AH27" s="226">
        <f t="shared" si="9"/>
        <v>0</v>
      </c>
      <c r="AI27" s="217" t="str">
        <f t="shared" si="10"/>
        <v/>
      </c>
      <c r="AJ27" s="226" t="str">
        <f t="shared" si="11"/>
        <v/>
      </c>
      <c r="AK27" s="232" t="str">
        <f t="shared" si="3"/>
        <v/>
      </c>
      <c r="AM27" s="68"/>
      <c r="AN27" s="208"/>
      <c r="AO27" s="207"/>
      <c r="AP27" s="236"/>
      <c r="AQ27" s="236"/>
      <c r="AR27" s="221"/>
      <c r="AS27" s="238"/>
      <c r="AT27" s="239"/>
    </row>
    <row r="28" spans="1:48" ht="45" customHeight="1" x14ac:dyDescent="0.15">
      <c r="B28" s="123">
        <f t="shared" si="16"/>
        <v>46068</v>
      </c>
      <c r="C28" s="124" t="str">
        <f t="shared" si="7"/>
        <v>Sun</v>
      </c>
      <c r="D28" s="247" t="str">
        <f>IF(OR(WEEKDAY(B28)=1,WEEKDAY(B28)=7),"休日",IF(ISNA(VLOOKUP(B28,'(事務用)2025年度休日一覧(土日除く)'!A:B,2,FALSE)),"","休日"))</f>
        <v>休日</v>
      </c>
      <c r="E28" s="164" t="str">
        <f>IF(D28="",Q9,"")</f>
        <v/>
      </c>
      <c r="F28" s="165" t="s">
        <v>3</v>
      </c>
      <c r="G28" s="166" t="str">
        <f>IF(D28="",IF(S9="","",S9),"")</f>
        <v/>
      </c>
      <c r="H28" s="164" t="str">
        <f>IF(D28="",Q10,"")</f>
        <v/>
      </c>
      <c r="I28" s="172" t="s">
        <v>3</v>
      </c>
      <c r="J28" s="181" t="str">
        <f>IF(D28="",IF(S10="","",S10),"")</f>
        <v/>
      </c>
      <c r="K28" s="213" t="str">
        <f>IF(D28="",IF(W9="","",W9),"")</f>
        <v/>
      </c>
      <c r="L28" s="182"/>
      <c r="M28" s="114"/>
      <c r="N28" s="324"/>
      <c r="O28" s="304" t="s">
        <v>54</v>
      </c>
      <c r="P28" s="304"/>
      <c r="Q28" s="304"/>
      <c r="R28" s="304"/>
      <c r="S28" s="304"/>
      <c r="T28" s="304"/>
      <c r="U28" s="304"/>
      <c r="V28" s="304"/>
      <c r="W28" s="304"/>
      <c r="X28" s="304"/>
      <c r="Y28" s="304"/>
      <c r="Z28" s="44"/>
      <c r="AA28" s="23"/>
      <c r="AB28" s="249"/>
      <c r="AC28" s="18"/>
      <c r="AD28" s="71" t="s">
        <v>19</v>
      </c>
      <c r="AE28" s="204" t="str">
        <f t="shared" si="1"/>
        <v/>
      </c>
      <c r="AF28" s="204" t="str">
        <f t="shared" si="2"/>
        <v/>
      </c>
      <c r="AG28" s="226" t="e">
        <f t="shared" si="8"/>
        <v>#VALUE!</v>
      </c>
      <c r="AH28" s="226">
        <f t="shared" si="9"/>
        <v>0</v>
      </c>
      <c r="AI28" s="217" t="str">
        <f t="shared" si="10"/>
        <v/>
      </c>
      <c r="AJ28" s="226" t="str">
        <f t="shared" si="11"/>
        <v/>
      </c>
      <c r="AK28" s="232" t="str">
        <f t="shared" si="3"/>
        <v/>
      </c>
      <c r="AM28" s="325"/>
      <c r="AN28" s="326"/>
      <c r="AO28" s="82"/>
      <c r="AP28" s="83"/>
      <c r="AQ28" s="83"/>
      <c r="AR28" s="80"/>
    </row>
    <row r="29" spans="1:48" ht="45" customHeight="1" x14ac:dyDescent="0.15">
      <c r="B29" s="125">
        <f t="shared" si="16"/>
        <v>46069</v>
      </c>
      <c r="C29" s="126" t="str">
        <f t="shared" si="7"/>
        <v>Mon</v>
      </c>
      <c r="D29" s="248" t="str">
        <f>IF(OR(WEEKDAY(B29)=1,WEEKDAY(B29)=7),"休日",IF(ISNA(VLOOKUP(B29,'(事務用)2025年度休日一覧(土日除く)'!A:B,2,FALSE)),"","休日"))</f>
        <v/>
      </c>
      <c r="E29" s="164">
        <f>IF(D29="",Q9,"")</f>
        <v>0</v>
      </c>
      <c r="F29" s="183" t="s">
        <v>3</v>
      </c>
      <c r="G29" s="166" t="str">
        <f>IF(D29="",IF(S9="","",S9),"")</f>
        <v/>
      </c>
      <c r="H29" s="164">
        <f>IF(D29="",Q10,"")</f>
        <v>0</v>
      </c>
      <c r="I29" s="184" t="s">
        <v>3</v>
      </c>
      <c r="J29" s="167" t="str">
        <f>IF(D29="",IF(S10="","",S10),"")</f>
        <v/>
      </c>
      <c r="K29" s="210" t="str">
        <f>IF(D29="",IF(W9="","",W9),"")</f>
        <v/>
      </c>
      <c r="L29" s="180"/>
      <c r="M29" s="185"/>
      <c r="N29" s="303"/>
      <c r="O29" s="305"/>
      <c r="P29" s="305"/>
      <c r="Q29" s="305"/>
      <c r="R29" s="305"/>
      <c r="S29" s="305"/>
      <c r="T29" s="305"/>
      <c r="U29" s="305"/>
      <c r="V29" s="305"/>
      <c r="W29" s="305"/>
      <c r="X29" s="305"/>
      <c r="Y29" s="305"/>
      <c r="Z29" s="250"/>
      <c r="AA29" s="19"/>
      <c r="AB29" s="23"/>
      <c r="AC29" s="249"/>
      <c r="AD29" s="71" t="s">
        <v>31</v>
      </c>
      <c r="AE29" s="204" t="e">
        <f t="shared" si="1"/>
        <v>#VALUE!</v>
      </c>
      <c r="AF29" s="204" t="e">
        <f t="shared" si="2"/>
        <v>#VALUE!</v>
      </c>
      <c r="AG29" s="229" t="e">
        <f t="shared" si="8"/>
        <v>#VALUE!</v>
      </c>
      <c r="AH29" s="229">
        <f t="shared" si="9"/>
        <v>0</v>
      </c>
      <c r="AI29" s="217" t="str">
        <f t="shared" si="10"/>
        <v/>
      </c>
      <c r="AJ29" s="226" t="str">
        <f t="shared" si="11"/>
        <v/>
      </c>
      <c r="AK29" s="232" t="str">
        <f t="shared" si="3"/>
        <v/>
      </c>
      <c r="AL29" s="94"/>
    </row>
    <row r="30" spans="1:48" ht="45" customHeight="1" thickBot="1" x14ac:dyDescent="0.2">
      <c r="A30" s="96"/>
      <c r="B30" s="127">
        <f t="shared" si="16"/>
        <v>46070</v>
      </c>
      <c r="C30" s="128" t="str">
        <f t="shared" si="7"/>
        <v>Tue</v>
      </c>
      <c r="D30" s="251" t="str">
        <f>IF(OR(WEEKDAY(B30)=1,WEEKDAY(B30)=7),"休日",IF(ISNA(VLOOKUP(B30,'(事務用)2025年度休日一覧(土日除く)'!A:B,2,FALSE)),"","休日"))</f>
        <v/>
      </c>
      <c r="E30" s="186">
        <f>IF(D30="",Q9,"")</f>
        <v>0</v>
      </c>
      <c r="F30" s="187" t="s">
        <v>3</v>
      </c>
      <c r="G30" s="170" t="str">
        <f>IF(D30="",IF(S9="","",S9),"")</f>
        <v/>
      </c>
      <c r="H30" s="188">
        <f>IF(D30="",Q10,"")</f>
        <v>0</v>
      </c>
      <c r="I30" s="187" t="s">
        <v>3</v>
      </c>
      <c r="J30" s="189" t="str">
        <f>IF(D30="",IF(S10="","",S10),"")</f>
        <v/>
      </c>
      <c r="K30" s="128" t="str">
        <f>IF(D30="",IF(W9="","",W9),"")</f>
        <v/>
      </c>
      <c r="L30" s="190"/>
      <c r="M30" s="114"/>
      <c r="N30" s="40"/>
      <c r="O30" s="306" t="s">
        <v>79</v>
      </c>
      <c r="P30" s="307"/>
      <c r="Q30" s="307"/>
      <c r="R30" s="308"/>
      <c r="S30" s="124">
        <f>COUNT(B14:B30,N14:N27)</f>
        <v>28</v>
      </c>
      <c r="T30" s="306" t="s">
        <v>80</v>
      </c>
      <c r="U30" s="307"/>
      <c r="V30" s="307"/>
      <c r="W30" s="307"/>
      <c r="X30" s="327">
        <f>SUM(AK14:AK30,AT14:AT27)</f>
        <v>0</v>
      </c>
      <c r="Y30" s="328"/>
      <c r="Z30" s="46"/>
      <c r="AA30" s="3"/>
      <c r="AB30" s="252"/>
      <c r="AC30" s="20"/>
      <c r="AD30" s="71" t="s">
        <v>32</v>
      </c>
      <c r="AE30" s="207" t="e">
        <f t="shared" si="1"/>
        <v>#VALUE!</v>
      </c>
      <c r="AF30" s="207" t="e">
        <f t="shared" si="2"/>
        <v>#VALUE!</v>
      </c>
      <c r="AG30" s="230" t="e">
        <f t="shared" si="8"/>
        <v>#VALUE!</v>
      </c>
      <c r="AH30" s="230">
        <f t="shared" si="9"/>
        <v>0</v>
      </c>
      <c r="AI30" s="218" t="str">
        <f t="shared" si="10"/>
        <v/>
      </c>
      <c r="AJ30" s="228" t="str">
        <f t="shared" si="11"/>
        <v/>
      </c>
      <c r="AK30" s="233" t="str">
        <f t="shared" si="3"/>
        <v/>
      </c>
      <c r="AL30" s="95"/>
      <c r="AM30" s="329"/>
      <c r="AN30" s="329"/>
    </row>
    <row r="31" spans="1:48" ht="45" customHeight="1" x14ac:dyDescent="0.15">
      <c r="B31" s="7"/>
      <c r="C31" s="7"/>
      <c r="D31" s="7"/>
      <c r="E31" s="54"/>
      <c r="F31" s="54"/>
      <c r="G31" s="54"/>
      <c r="H31" s="54"/>
      <c r="I31" s="7"/>
      <c r="J31" s="54"/>
      <c r="K31" s="54"/>
      <c r="L31" s="54"/>
      <c r="M31" s="54"/>
      <c r="N31" s="7"/>
      <c r="O31" s="131"/>
      <c r="P31" s="132"/>
      <c r="Q31" s="132"/>
      <c r="R31" s="132"/>
      <c r="S31" s="131"/>
      <c r="T31" s="306" t="s">
        <v>81</v>
      </c>
      <c r="U31" s="307"/>
      <c r="V31" s="307"/>
      <c r="W31" s="307"/>
      <c r="X31" s="322" t="str">
        <f>IF(X30-(S30/7)*38.75&lt;0,"0.00",X30-(S30/7)*38.75)</f>
        <v>0.00</v>
      </c>
      <c r="Y31" s="323"/>
      <c r="Z31" s="47"/>
      <c r="AA31" s="7"/>
      <c r="AB31" s="7"/>
      <c r="AC31" s="7"/>
      <c r="AD31" s="7"/>
      <c r="AE31" s="7"/>
      <c r="AF31" s="7"/>
      <c r="AG31" s="7"/>
      <c r="AH31" s="7"/>
      <c r="AI31" s="7"/>
      <c r="AJ31" s="7"/>
      <c r="AK31" s="7"/>
      <c r="AL31" s="7"/>
      <c r="AM31" s="3"/>
    </row>
    <row r="32" spans="1:48" ht="50.25" customHeight="1" x14ac:dyDescent="0.15">
      <c r="B32" s="7"/>
      <c r="C32" s="7"/>
      <c r="D32" s="7"/>
      <c r="E32" s="7"/>
      <c r="F32" s="7"/>
      <c r="G32" s="7"/>
      <c r="H32" s="7"/>
      <c r="I32" s="7"/>
      <c r="J32" s="7"/>
      <c r="K32" s="7"/>
      <c r="L32" s="7"/>
      <c r="M32" s="7"/>
      <c r="N32" s="7"/>
      <c r="O32" s="7"/>
      <c r="P32" s="41"/>
      <c r="Q32" s="41"/>
      <c r="R32" s="41"/>
      <c r="S32" s="7"/>
      <c r="T32" s="78"/>
      <c r="U32" s="78"/>
      <c r="V32" s="78"/>
      <c r="W32" s="78"/>
      <c r="X32" s="78"/>
      <c r="Y32" s="7"/>
      <c r="Z32" s="47"/>
      <c r="AA32" s="7"/>
      <c r="AB32" s="7"/>
      <c r="AC32" s="7"/>
      <c r="AD32" s="7"/>
      <c r="AE32" s="7"/>
      <c r="AF32" s="7"/>
      <c r="AG32" s="7"/>
      <c r="AH32" s="7"/>
      <c r="AI32" s="7"/>
      <c r="AJ32" s="7"/>
      <c r="AK32" s="7"/>
      <c r="AL32" s="7"/>
      <c r="AM32" s="3"/>
    </row>
    <row r="33" spans="2:39" s="29" customFormat="1" ht="33.75" customHeight="1" x14ac:dyDescent="0.15">
      <c r="B33" s="154" t="s">
        <v>68</v>
      </c>
      <c r="C33" s="134"/>
      <c r="D33" s="134"/>
      <c r="E33" s="134"/>
      <c r="F33" s="134"/>
      <c r="G33" s="134"/>
      <c r="H33" s="134"/>
      <c r="I33" s="134"/>
      <c r="J33" s="134"/>
      <c r="K33" s="134"/>
      <c r="L33" s="135"/>
      <c r="M33" s="135"/>
      <c r="N33" s="136"/>
      <c r="O33" s="136"/>
      <c r="P33" s="136"/>
      <c r="Q33" s="136"/>
      <c r="R33" s="136"/>
      <c r="S33" s="136"/>
      <c r="T33" s="136"/>
      <c r="U33" s="136"/>
      <c r="V33" s="136"/>
      <c r="W33" s="136"/>
      <c r="X33" s="136"/>
      <c r="Y33" s="136"/>
      <c r="Z33" s="31"/>
      <c r="AA33" s="30"/>
      <c r="AB33" s="32"/>
      <c r="AC33" s="31"/>
      <c r="AD33" s="31"/>
      <c r="AE33" s="31"/>
      <c r="AF33" s="31"/>
      <c r="AG33" s="31"/>
      <c r="AH33" s="31"/>
      <c r="AI33" s="31"/>
      <c r="AJ33" s="31"/>
      <c r="AK33" s="31"/>
      <c r="AL33" s="31"/>
      <c r="AM33" s="32"/>
    </row>
    <row r="34" spans="2:39" ht="74.25" customHeight="1" x14ac:dyDescent="0.15">
      <c r="B34" s="309" t="s">
        <v>50</v>
      </c>
      <c r="C34" s="309"/>
      <c r="D34" s="309"/>
      <c r="E34" s="309"/>
      <c r="F34" s="309"/>
      <c r="G34" s="309"/>
      <c r="H34" s="309"/>
      <c r="I34" s="309"/>
      <c r="J34" s="309"/>
      <c r="K34" s="309"/>
      <c r="L34" s="309"/>
      <c r="M34" s="309"/>
      <c r="N34" s="309"/>
      <c r="O34" s="309"/>
      <c r="P34" s="309"/>
      <c r="Q34" s="309"/>
      <c r="R34" s="309"/>
      <c r="S34" s="309"/>
      <c r="T34" s="309"/>
      <c r="U34" s="309"/>
      <c r="V34" s="309"/>
      <c r="W34" s="309"/>
      <c r="X34" s="309"/>
      <c r="Y34" s="309"/>
      <c r="Z34" s="3"/>
      <c r="AA34" s="26"/>
      <c r="AB34" s="3"/>
      <c r="AC34" s="7"/>
      <c r="AD34" s="7"/>
      <c r="AE34" s="7"/>
      <c r="AF34" s="7"/>
      <c r="AG34" s="7"/>
      <c r="AH34" s="7"/>
      <c r="AI34" s="7"/>
      <c r="AJ34" s="7"/>
      <c r="AK34" s="7"/>
      <c r="AL34" s="7"/>
      <c r="AM34" s="3"/>
    </row>
    <row r="35" spans="2:39" ht="12" customHeight="1" thickBot="1" x14ac:dyDescent="0.2">
      <c r="B35" s="38"/>
      <c r="C35" s="38"/>
      <c r="D35" s="38"/>
      <c r="E35" s="38"/>
      <c r="F35" s="38"/>
      <c r="G35" s="38"/>
      <c r="H35" s="38"/>
      <c r="I35" s="38"/>
      <c r="J35" s="38"/>
      <c r="K35" s="38"/>
      <c r="L35" s="38"/>
      <c r="M35" s="38"/>
      <c r="N35" s="38"/>
      <c r="O35" s="38"/>
      <c r="P35" s="38"/>
      <c r="Q35" s="38"/>
      <c r="R35" s="38"/>
      <c r="S35" s="38"/>
      <c r="T35" s="38"/>
      <c r="U35" s="38"/>
      <c r="V35" s="38"/>
      <c r="W35" s="38"/>
      <c r="X35" s="38"/>
      <c r="Y35" s="38"/>
      <c r="Z35" s="3"/>
      <c r="AA35" s="26"/>
      <c r="AB35" s="3"/>
      <c r="AC35" s="7"/>
      <c r="AD35" s="7"/>
      <c r="AE35" s="7"/>
      <c r="AF35" s="7"/>
      <c r="AG35" s="7"/>
      <c r="AH35" s="7"/>
      <c r="AI35" s="7"/>
      <c r="AJ35" s="7"/>
      <c r="AK35" s="7"/>
      <c r="AL35" s="7"/>
      <c r="AM35" s="3"/>
    </row>
    <row r="36" spans="2:39" ht="20.25" customHeight="1" thickBot="1" x14ac:dyDescent="0.2">
      <c r="B36" s="267" t="s">
        <v>65</v>
      </c>
      <c r="C36" s="268"/>
      <c r="D36" s="268"/>
      <c r="E36" s="268"/>
      <c r="F36" s="268"/>
      <c r="G36" s="268"/>
      <c r="H36" s="268"/>
      <c r="I36" s="268"/>
      <c r="J36" s="268"/>
      <c r="K36" s="268"/>
      <c r="L36" s="268"/>
      <c r="M36" s="269"/>
      <c r="N36" s="267" t="s">
        <v>66</v>
      </c>
      <c r="O36" s="268"/>
      <c r="P36" s="268"/>
      <c r="Q36" s="268"/>
      <c r="R36" s="268"/>
      <c r="S36" s="268"/>
      <c r="T36" s="268"/>
      <c r="U36" s="268"/>
      <c r="V36" s="268"/>
      <c r="W36" s="268"/>
      <c r="X36" s="268"/>
      <c r="Y36" s="269"/>
      <c r="Z36" s="7"/>
      <c r="AA36" s="26"/>
      <c r="AB36" s="3"/>
      <c r="AC36" s="7"/>
      <c r="AD36" s="7"/>
      <c r="AE36" s="7"/>
      <c r="AF36" s="7"/>
      <c r="AG36" s="7"/>
      <c r="AH36" s="7"/>
      <c r="AI36" s="7"/>
      <c r="AJ36" s="7"/>
      <c r="AK36" s="7"/>
      <c r="AL36" s="7"/>
      <c r="AM36" s="3"/>
    </row>
    <row r="37" spans="2:39" ht="20.25" customHeight="1" x14ac:dyDescent="0.15">
      <c r="B37" s="310" t="s">
        <v>38</v>
      </c>
      <c r="C37" s="263"/>
      <c r="D37" s="270"/>
      <c r="E37" s="262" t="s">
        <v>36</v>
      </c>
      <c r="F37" s="263"/>
      <c r="G37" s="263"/>
      <c r="H37" s="262" t="s">
        <v>37</v>
      </c>
      <c r="I37" s="263"/>
      <c r="J37" s="270"/>
      <c r="K37" s="262" t="s">
        <v>44</v>
      </c>
      <c r="L37" s="263"/>
      <c r="M37" s="264"/>
      <c r="N37" s="310" t="s">
        <v>38</v>
      </c>
      <c r="O37" s="263"/>
      <c r="P37" s="270"/>
      <c r="Q37" s="262" t="s">
        <v>36</v>
      </c>
      <c r="R37" s="263"/>
      <c r="S37" s="270"/>
      <c r="T37" s="262" t="s">
        <v>37</v>
      </c>
      <c r="U37" s="263"/>
      <c r="V37" s="270"/>
      <c r="W37" s="262" t="s">
        <v>44</v>
      </c>
      <c r="X37" s="263"/>
      <c r="Y37" s="264"/>
    </row>
    <row r="38" spans="2:39" ht="39.950000000000003" customHeight="1" x14ac:dyDescent="0.15">
      <c r="B38" s="137"/>
      <c r="C38" s="257"/>
      <c r="D38" s="258"/>
      <c r="E38" s="138"/>
      <c r="F38" s="139" t="s">
        <v>56</v>
      </c>
      <c r="G38" s="140"/>
      <c r="H38" s="138"/>
      <c r="I38" s="139" t="s">
        <v>56</v>
      </c>
      <c r="J38" s="141"/>
      <c r="K38" s="316"/>
      <c r="L38" s="317"/>
      <c r="M38" s="318"/>
      <c r="N38" s="137"/>
      <c r="O38" s="257"/>
      <c r="P38" s="258"/>
      <c r="Q38" s="138"/>
      <c r="R38" s="139" t="s">
        <v>56</v>
      </c>
      <c r="S38" s="140"/>
      <c r="T38" s="138"/>
      <c r="U38" s="139" t="s">
        <v>56</v>
      </c>
      <c r="V38" s="141"/>
      <c r="W38" s="316"/>
      <c r="X38" s="317"/>
      <c r="Y38" s="318"/>
    </row>
    <row r="39" spans="2:39" ht="39.950000000000003" customHeight="1" x14ac:dyDescent="0.15">
      <c r="B39" s="137"/>
      <c r="C39" s="257"/>
      <c r="D39" s="258"/>
      <c r="E39" s="138"/>
      <c r="F39" s="139" t="s">
        <v>56</v>
      </c>
      <c r="G39" s="140"/>
      <c r="H39" s="138"/>
      <c r="I39" s="139" t="s">
        <v>56</v>
      </c>
      <c r="J39" s="141"/>
      <c r="K39" s="316"/>
      <c r="L39" s="317"/>
      <c r="M39" s="318"/>
      <c r="N39" s="137"/>
      <c r="O39" s="257"/>
      <c r="P39" s="258"/>
      <c r="Q39" s="138"/>
      <c r="R39" s="139" t="s">
        <v>56</v>
      </c>
      <c r="S39" s="140"/>
      <c r="T39" s="138"/>
      <c r="U39" s="139" t="s">
        <v>56</v>
      </c>
      <c r="V39" s="141"/>
      <c r="W39" s="316"/>
      <c r="X39" s="317"/>
      <c r="Y39" s="318"/>
    </row>
    <row r="40" spans="2:39" ht="39.950000000000003" customHeight="1" x14ac:dyDescent="0.15">
      <c r="B40" s="137"/>
      <c r="C40" s="257"/>
      <c r="D40" s="258"/>
      <c r="E40" s="138"/>
      <c r="F40" s="139" t="s">
        <v>56</v>
      </c>
      <c r="G40" s="140"/>
      <c r="H40" s="138"/>
      <c r="I40" s="139" t="s">
        <v>56</v>
      </c>
      <c r="J40" s="141"/>
      <c r="K40" s="316"/>
      <c r="L40" s="317"/>
      <c r="M40" s="318"/>
      <c r="N40" s="137"/>
      <c r="O40" s="257"/>
      <c r="P40" s="258"/>
      <c r="Q40" s="138"/>
      <c r="R40" s="139" t="s">
        <v>56</v>
      </c>
      <c r="S40" s="140"/>
      <c r="T40" s="138"/>
      <c r="U40" s="139" t="s">
        <v>56</v>
      </c>
      <c r="V40" s="141"/>
      <c r="W40" s="316"/>
      <c r="X40" s="317"/>
      <c r="Y40" s="318"/>
    </row>
    <row r="41" spans="2:39" ht="39.950000000000003" customHeight="1" x14ac:dyDescent="0.15">
      <c r="B41" s="137"/>
      <c r="C41" s="257"/>
      <c r="D41" s="258"/>
      <c r="E41" s="138"/>
      <c r="F41" s="139" t="s">
        <v>56</v>
      </c>
      <c r="G41" s="140"/>
      <c r="H41" s="138"/>
      <c r="I41" s="139" t="s">
        <v>56</v>
      </c>
      <c r="J41" s="141"/>
      <c r="K41" s="316"/>
      <c r="L41" s="317"/>
      <c r="M41" s="318"/>
      <c r="N41" s="137"/>
      <c r="O41" s="257"/>
      <c r="P41" s="258"/>
      <c r="Q41" s="138"/>
      <c r="R41" s="139" t="s">
        <v>56</v>
      </c>
      <c r="S41" s="140"/>
      <c r="T41" s="138"/>
      <c r="U41" s="139" t="s">
        <v>56</v>
      </c>
      <c r="V41" s="141"/>
      <c r="W41" s="316"/>
      <c r="X41" s="317"/>
      <c r="Y41" s="318"/>
    </row>
    <row r="42" spans="2:39" ht="39.950000000000003" customHeight="1" thickBot="1" x14ac:dyDescent="0.2">
      <c r="B42" s="142"/>
      <c r="C42" s="265"/>
      <c r="D42" s="266"/>
      <c r="E42" s="143"/>
      <c r="F42" s="144" t="s">
        <v>56</v>
      </c>
      <c r="G42" s="145"/>
      <c r="H42" s="146"/>
      <c r="I42" s="144" t="s">
        <v>56</v>
      </c>
      <c r="J42" s="147"/>
      <c r="K42" s="319"/>
      <c r="L42" s="320"/>
      <c r="M42" s="321"/>
      <c r="N42" s="142"/>
      <c r="O42" s="265"/>
      <c r="P42" s="266"/>
      <c r="Q42" s="146"/>
      <c r="R42" s="144" t="s">
        <v>56</v>
      </c>
      <c r="S42" s="145"/>
      <c r="T42" s="146"/>
      <c r="U42" s="144" t="s">
        <v>56</v>
      </c>
      <c r="V42" s="147"/>
      <c r="W42" s="319"/>
      <c r="X42" s="320"/>
      <c r="Y42" s="321"/>
    </row>
    <row r="43" spans="2:39" ht="24" customHeight="1" x14ac:dyDescent="0.15">
      <c r="B43" s="48"/>
      <c r="C43" s="12"/>
      <c r="D43" s="12"/>
      <c r="E43" s="12"/>
      <c r="F43" s="12"/>
      <c r="G43" s="12"/>
      <c r="H43" s="81"/>
      <c r="I43" s="12"/>
      <c r="J43" s="12"/>
      <c r="K43" s="12"/>
      <c r="L43" s="12"/>
      <c r="M43" s="12"/>
      <c r="N43" s="12"/>
      <c r="O43" s="12"/>
      <c r="P43" s="12"/>
      <c r="Q43" s="81"/>
      <c r="R43" s="12"/>
      <c r="S43" s="12"/>
      <c r="T43" s="81"/>
      <c r="U43" s="12"/>
      <c r="V43" s="12"/>
      <c r="W43" s="12"/>
      <c r="X43" s="12"/>
      <c r="Y43" s="12"/>
      <c r="Z43" s="7"/>
      <c r="AA43" s="7"/>
      <c r="AB43" s="3"/>
      <c r="AC43" s="3"/>
      <c r="AD43" s="3"/>
      <c r="AE43" s="3"/>
      <c r="AF43" s="3"/>
      <c r="AG43" s="3"/>
      <c r="AH43" s="3"/>
      <c r="AI43" s="3"/>
      <c r="AJ43" s="3"/>
      <c r="AK43" s="3"/>
      <c r="AL43" s="3"/>
      <c r="AM43" s="3"/>
    </row>
    <row r="44" spans="2:39" ht="38.25" customHeight="1" x14ac:dyDescent="0.15">
      <c r="B44" s="48"/>
      <c r="C44" s="12"/>
      <c r="D44" s="12"/>
      <c r="E44" s="12"/>
      <c r="F44" s="12"/>
      <c r="G44" s="12"/>
      <c r="H44" s="12"/>
      <c r="I44" s="12"/>
      <c r="J44" s="12"/>
      <c r="K44" s="12"/>
      <c r="L44" s="12"/>
      <c r="M44" s="12"/>
      <c r="N44" s="12"/>
      <c r="O44" s="12"/>
      <c r="P44" s="12"/>
      <c r="Q44" s="12"/>
      <c r="R44" s="12"/>
      <c r="S44" s="12"/>
      <c r="T44" s="12"/>
      <c r="U44" s="12"/>
      <c r="V44" s="12"/>
      <c r="W44" s="12"/>
      <c r="X44" s="12"/>
      <c r="Y44" s="12"/>
      <c r="Z44" s="7"/>
      <c r="AA44" s="7"/>
      <c r="AB44" s="3"/>
      <c r="AC44" s="3"/>
      <c r="AD44" s="3"/>
      <c r="AE44" s="3"/>
      <c r="AF44" s="3"/>
      <c r="AG44" s="3"/>
      <c r="AH44" s="3"/>
      <c r="AI44" s="3"/>
      <c r="AJ44" s="3"/>
      <c r="AK44" s="3"/>
      <c r="AL44" s="3"/>
      <c r="AM44" s="3"/>
    </row>
    <row r="45" spans="2:39" ht="18.75" customHeight="1" x14ac:dyDescent="0.15">
      <c r="B45" s="35"/>
      <c r="AA45" s="7"/>
      <c r="AB45" s="3"/>
      <c r="AC45" s="3"/>
      <c r="AD45" s="3"/>
      <c r="AE45" s="3"/>
      <c r="AF45" s="3"/>
      <c r="AG45" s="3"/>
      <c r="AH45" s="3"/>
      <c r="AI45" s="3"/>
      <c r="AJ45" s="3"/>
      <c r="AK45" s="3"/>
      <c r="AL45" s="3"/>
      <c r="AM45" s="3"/>
    </row>
    <row r="46" spans="2:39" ht="18.75" customHeight="1" x14ac:dyDescent="0.15">
      <c r="B46" s="36"/>
      <c r="C46" s="27"/>
      <c r="D46" s="27"/>
      <c r="E46" s="27"/>
      <c r="F46" s="27"/>
      <c r="G46" s="27"/>
      <c r="H46" s="27"/>
      <c r="I46" s="27"/>
      <c r="J46" s="27"/>
      <c r="K46" s="27"/>
      <c r="L46" s="27"/>
      <c r="M46" s="27"/>
      <c r="N46" s="27"/>
      <c r="O46" s="27"/>
      <c r="P46" s="27"/>
      <c r="Q46" s="27"/>
      <c r="R46" s="27"/>
      <c r="S46" s="27"/>
      <c r="T46" s="27"/>
      <c r="U46" s="27"/>
      <c r="V46" s="27"/>
      <c r="W46" s="27"/>
      <c r="X46" s="27"/>
      <c r="Y46" s="27"/>
      <c r="Z46" s="27"/>
      <c r="AA46" s="7"/>
      <c r="AB46" s="7"/>
      <c r="AC46" s="7"/>
      <c r="AD46" s="7"/>
      <c r="AE46" s="7"/>
      <c r="AF46" s="7"/>
      <c r="AG46" s="7"/>
      <c r="AH46" s="7"/>
      <c r="AI46" s="7"/>
      <c r="AJ46" s="7"/>
      <c r="AK46" s="7"/>
      <c r="AL46" s="7"/>
      <c r="AM46" s="7"/>
    </row>
    <row r="47" spans="2:39" ht="18.75" customHeight="1" x14ac:dyDescent="0.15">
      <c r="B47" s="36"/>
      <c r="C47" s="27"/>
      <c r="D47" s="27"/>
      <c r="E47" s="27"/>
      <c r="F47" s="27"/>
      <c r="G47" s="27"/>
      <c r="H47" s="27"/>
      <c r="I47" s="27"/>
      <c r="J47" s="27"/>
      <c r="K47" s="27"/>
      <c r="L47" s="27"/>
      <c r="M47" s="27"/>
      <c r="N47" s="27"/>
      <c r="O47" s="27"/>
      <c r="P47" s="27"/>
      <c r="Q47" s="27"/>
      <c r="R47" s="27"/>
      <c r="S47" s="27"/>
      <c r="T47" s="27"/>
      <c r="U47" s="27"/>
      <c r="V47" s="27"/>
      <c r="W47" s="27"/>
      <c r="X47" s="27"/>
      <c r="Y47" s="27"/>
      <c r="Z47" s="27"/>
    </row>
    <row r="48" spans="2:39" ht="18.75" customHeight="1" x14ac:dyDescent="0.15">
      <c r="B48" s="36"/>
      <c r="C48" s="36"/>
      <c r="D48" s="36"/>
      <c r="E48" s="36"/>
      <c r="F48" s="36"/>
      <c r="G48" s="36"/>
      <c r="H48" s="36"/>
      <c r="I48" s="36"/>
      <c r="J48" s="36"/>
      <c r="K48" s="36"/>
      <c r="L48" s="36"/>
      <c r="M48" s="36"/>
      <c r="N48" s="36"/>
      <c r="O48" s="28"/>
      <c r="P48" s="28"/>
      <c r="Q48" s="28"/>
      <c r="R48" s="28"/>
      <c r="S48" s="28"/>
      <c r="T48" s="28"/>
      <c r="U48" s="28"/>
      <c r="V48" s="28"/>
      <c r="W48" s="28"/>
      <c r="X48" s="28"/>
      <c r="Y48" s="28"/>
      <c r="Z48" s="28"/>
      <c r="AA48" s="27"/>
      <c r="AB48" s="27"/>
      <c r="AC48" s="27"/>
      <c r="AD48" s="27"/>
      <c r="AE48" s="27"/>
      <c r="AF48" s="27"/>
      <c r="AG48" s="27"/>
      <c r="AH48" s="27"/>
      <c r="AI48" s="27"/>
      <c r="AJ48" s="27"/>
      <c r="AK48" s="27"/>
      <c r="AL48" s="27"/>
      <c r="AM48" s="27"/>
    </row>
    <row r="49" spans="2:39" ht="18.75" customHeight="1" x14ac:dyDescent="0.15">
      <c r="B49" s="36"/>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row>
    <row r="50" spans="2:39" ht="12" customHeight="1" x14ac:dyDescent="0.15">
      <c r="AA50" s="28"/>
      <c r="AB50" s="28"/>
      <c r="AC50" s="28"/>
      <c r="AD50" s="28"/>
      <c r="AE50" s="28"/>
      <c r="AF50" s="28"/>
      <c r="AG50" s="28"/>
      <c r="AH50" s="28"/>
      <c r="AI50" s="28"/>
      <c r="AJ50" s="28"/>
      <c r="AK50" s="28"/>
      <c r="AL50" s="28"/>
      <c r="AM50" s="28"/>
    </row>
    <row r="51" spans="2:39" ht="12" customHeight="1" x14ac:dyDescent="0.15">
      <c r="AA51" s="27"/>
      <c r="AB51" s="27"/>
      <c r="AC51" s="27"/>
      <c r="AD51" s="27"/>
      <c r="AE51" s="27"/>
      <c r="AF51" s="27"/>
      <c r="AG51" s="27"/>
      <c r="AH51" s="27"/>
      <c r="AI51" s="27"/>
      <c r="AJ51" s="27"/>
      <c r="AK51" s="27"/>
      <c r="AL51" s="27"/>
      <c r="AM51" s="27"/>
    </row>
  </sheetData>
  <mergeCells count="69">
    <mergeCell ref="C41:D41"/>
    <mergeCell ref="K41:M41"/>
    <mergeCell ref="O41:P41"/>
    <mergeCell ref="W41:Y41"/>
    <mergeCell ref="C42:D42"/>
    <mergeCell ref="K42:M42"/>
    <mergeCell ref="O42:P42"/>
    <mergeCell ref="W42:Y42"/>
    <mergeCell ref="C39:D39"/>
    <mergeCell ref="K39:M39"/>
    <mergeCell ref="O39:P39"/>
    <mergeCell ref="W39:Y39"/>
    <mergeCell ref="C40:D40"/>
    <mergeCell ref="K40:M40"/>
    <mergeCell ref="O40:P40"/>
    <mergeCell ref="W40:Y40"/>
    <mergeCell ref="Q37:S37"/>
    <mergeCell ref="T37:V37"/>
    <mergeCell ref="W37:Y37"/>
    <mergeCell ref="C38:D38"/>
    <mergeCell ref="K38:M38"/>
    <mergeCell ref="O38:P38"/>
    <mergeCell ref="W38:Y38"/>
    <mergeCell ref="B37:D37"/>
    <mergeCell ref="E37:G37"/>
    <mergeCell ref="H37:J37"/>
    <mergeCell ref="K37:M37"/>
    <mergeCell ref="N37:P37"/>
    <mergeCell ref="T31:W31"/>
    <mergeCell ref="X31:Y31"/>
    <mergeCell ref="B34:Y34"/>
    <mergeCell ref="B36:M36"/>
    <mergeCell ref="N36:Y36"/>
    <mergeCell ref="N28:N29"/>
    <mergeCell ref="O28:Y29"/>
    <mergeCell ref="AM28:AN28"/>
    <mergeCell ref="O30:R30"/>
    <mergeCell ref="T30:W30"/>
    <mergeCell ref="X30:Y30"/>
    <mergeCell ref="AM30:AN30"/>
    <mergeCell ref="Q12:W12"/>
    <mergeCell ref="X12:X13"/>
    <mergeCell ref="Y12:Y13"/>
    <mergeCell ref="E13:G13"/>
    <mergeCell ref="H13:J13"/>
    <mergeCell ref="Q13:S13"/>
    <mergeCell ref="T13:V13"/>
    <mergeCell ref="B9:M10"/>
    <mergeCell ref="N9:P9"/>
    <mergeCell ref="U9:V9"/>
    <mergeCell ref="W9:X9"/>
    <mergeCell ref="N10:P10"/>
    <mergeCell ref="B12:D13"/>
    <mergeCell ref="E12:K12"/>
    <mergeCell ref="L12:L13"/>
    <mergeCell ref="M12:M13"/>
    <mergeCell ref="N12:P13"/>
    <mergeCell ref="B8:Y8"/>
    <mergeCell ref="D1:F1"/>
    <mergeCell ref="V1:Y1"/>
    <mergeCell ref="AB1:AV1"/>
    <mergeCell ref="B2:V2"/>
    <mergeCell ref="B3:Y3"/>
    <mergeCell ref="AA3:AV3"/>
    <mergeCell ref="C5:J5"/>
    <mergeCell ref="M5:Q5"/>
    <mergeCell ref="T5:Y5"/>
    <mergeCell ref="AA5:AT5"/>
    <mergeCell ref="B7:Y7"/>
  </mergeCells>
  <phoneticPr fontId="1"/>
  <conditionalFormatting sqref="D14:D30 P14:P27">
    <cfRule type="expression" dxfId="32" priority="31" stopIfTrue="1">
      <formula>D14="休日"</formula>
    </cfRule>
  </conditionalFormatting>
  <conditionalFormatting sqref="D14:E30 G14:H30 J14:M30">
    <cfRule type="expression" dxfId="31" priority="2" stopIfTrue="1">
      <formula>$D14="休日"</formula>
    </cfRule>
  </conditionalFormatting>
  <conditionalFormatting sqref="E14:E30 Q14:Q27">
    <cfRule type="expression" dxfId="30" priority="15" stopIfTrue="1">
      <formula>D14="休日"</formula>
    </cfRule>
  </conditionalFormatting>
  <conditionalFormatting sqref="G14:G30 S14:S27">
    <cfRule type="expression" dxfId="29" priority="3" stopIfTrue="1">
      <formula>D14="休日"</formula>
    </cfRule>
  </conditionalFormatting>
  <conditionalFormatting sqref="H14:H30 T14:T27">
    <cfRule type="expression" dxfId="28" priority="16" stopIfTrue="1">
      <formula>D14="休日"</formula>
    </cfRule>
  </conditionalFormatting>
  <conditionalFormatting sqref="J14:J30 V14:V27">
    <cfRule type="expression" dxfId="27" priority="10" stopIfTrue="1">
      <formula>D14="休日"</formula>
    </cfRule>
  </conditionalFormatting>
  <conditionalFormatting sqref="K14:K30">
    <cfRule type="expression" dxfId="26" priority="4" stopIfTrue="1">
      <formula>D14="休日"</formula>
    </cfRule>
  </conditionalFormatting>
  <conditionalFormatting sqref="L14:L30">
    <cfRule type="expression" dxfId="25" priority="28" stopIfTrue="1">
      <formula>D14="休日"</formula>
    </cfRule>
  </conditionalFormatting>
  <conditionalFormatting sqref="M14:M30">
    <cfRule type="expression" dxfId="24" priority="7" stopIfTrue="1">
      <formula>D14="休日"</formula>
    </cfRule>
  </conditionalFormatting>
  <conditionalFormatting sqref="N14:N27 B14:B30">
    <cfRule type="expression" dxfId="23" priority="33" stopIfTrue="1">
      <formula>D14="休日"</formula>
    </cfRule>
  </conditionalFormatting>
  <conditionalFormatting sqref="O14:O27 C14:C30">
    <cfRule type="expression" dxfId="22" priority="32" stopIfTrue="1">
      <formula>D14="休日"</formula>
    </cfRule>
  </conditionalFormatting>
  <conditionalFormatting sqref="P14:Q27 S14:T27 V14:Y27">
    <cfRule type="expression" dxfId="21" priority="1" stopIfTrue="1">
      <formula>$P14="休日"</formula>
    </cfRule>
  </conditionalFormatting>
  <conditionalFormatting sqref="Q14:Q27 E14:E30">
    <cfRule type="expression" dxfId="20" priority="22" stopIfTrue="1">
      <formula>E14&lt;=4</formula>
    </cfRule>
    <cfRule type="expression" dxfId="19" priority="25" stopIfTrue="1">
      <formula>E14&gt;=22</formula>
    </cfRule>
  </conditionalFormatting>
  <conditionalFormatting sqref="R14:R27 F14:F30">
    <cfRule type="expression" dxfId="18" priority="9" stopIfTrue="1">
      <formula>D14="休日"</formula>
    </cfRule>
    <cfRule type="expression" dxfId="17" priority="21" stopIfTrue="1">
      <formula>E14&lt;=4</formula>
    </cfRule>
    <cfRule type="expression" dxfId="16" priority="14" stopIfTrue="1">
      <formula>E14=0</formula>
    </cfRule>
    <cfRule type="expression" dxfId="15" priority="30" stopIfTrue="1">
      <formula>E14&gt;=22</formula>
    </cfRule>
  </conditionalFormatting>
  <conditionalFormatting sqref="S14:S27 G14:G30">
    <cfRule type="expression" dxfId="14" priority="20" stopIfTrue="1">
      <formula>E14&lt;=4</formula>
    </cfRule>
    <cfRule type="expression" dxfId="13" priority="24" stopIfTrue="1">
      <formula>E14&gt;=22</formula>
    </cfRule>
    <cfRule type="expression" dxfId="12" priority="13" stopIfTrue="1">
      <formula>E14=0</formula>
    </cfRule>
  </conditionalFormatting>
  <conditionalFormatting sqref="T14:T27 H14:H30">
    <cfRule type="expression" dxfId="11" priority="19" stopIfTrue="1">
      <formula>H14&lt;=4</formula>
    </cfRule>
    <cfRule type="expression" dxfId="10" priority="26" stopIfTrue="1">
      <formula>H14&gt;=22</formula>
    </cfRule>
  </conditionalFormatting>
  <conditionalFormatting sqref="U14:U27 I14:I30">
    <cfRule type="expression" dxfId="9" priority="8" stopIfTrue="1">
      <formula>D14="休日"</formula>
    </cfRule>
    <cfRule type="expression" dxfId="8" priority="18" stopIfTrue="1">
      <formula>H14&lt;=4</formula>
    </cfRule>
    <cfRule type="expression" dxfId="7" priority="29" stopIfTrue="1">
      <formula>H14&gt;=22</formula>
    </cfRule>
    <cfRule type="expression" dxfId="6" priority="12" stopIfTrue="1">
      <formula>H14=0</formula>
    </cfRule>
  </conditionalFormatting>
  <conditionalFormatting sqref="V14:V27 J14:J30">
    <cfRule type="expression" dxfId="5" priority="11" stopIfTrue="1">
      <formula>H14=0</formula>
    </cfRule>
    <cfRule type="expression" dxfId="4" priority="23" stopIfTrue="1">
      <formula>H14&gt;=22</formula>
    </cfRule>
    <cfRule type="expression" dxfId="3" priority="17" stopIfTrue="1">
      <formula>H14&lt;=4</formula>
    </cfRule>
  </conditionalFormatting>
  <conditionalFormatting sqref="W14:W27">
    <cfRule type="expression" dxfId="2" priority="6" stopIfTrue="1">
      <formula>P14="休日"</formula>
    </cfRule>
  </conditionalFormatting>
  <conditionalFormatting sqref="X14:X27">
    <cfRule type="expression" dxfId="1" priority="5" stopIfTrue="1">
      <formula>P14="休日"</formula>
    </cfRule>
  </conditionalFormatting>
  <conditionalFormatting sqref="Y14:Y27">
    <cfRule type="expression" dxfId="0" priority="27" stopIfTrue="1">
      <formula>P14="休日"</formula>
    </cfRule>
  </conditionalFormatting>
  <dataValidations count="16">
    <dataValidation type="list" allowBlank="1" showInputMessage="1" sqref="W9:X9 K14" xr:uid="{00000000-0002-0000-0B00-000000000000}">
      <formula1>"0.5,1,1.5,2,2.5,3,3.5,4,4.5,5,5.5,6,6.5,7,7.5,8"</formula1>
    </dataValidation>
    <dataValidation type="list" allowBlank="1" showInputMessage="1" showErrorMessage="1" sqref="C38:D38" xr:uid="{00000000-0002-0000-0B00-000001000000}">
      <formula1>"Sun,Mon,The,Wed,Thu,Fri,Sat"</formula1>
    </dataValidation>
    <dataValidation type="list" allowBlank="1" showInputMessage="1" sqref="H14:H30 T14:T27" xr:uid="{00000000-0002-0000-0B00-000002000000}">
      <formula1>"5,6,7,8,9,10,11,12,13,14,15,16,17,18,19,20,21,22"</formula1>
    </dataValidation>
    <dataValidation type="list" allowBlank="1" showInputMessage="1" showErrorMessage="1" sqref="H38:H42" xr:uid="{00000000-0002-0000-0B00-000003000000}">
      <formula1>"22,23,24,1,2,3,4,5"</formula1>
    </dataValidation>
    <dataValidation type="list" allowBlank="1" sqref="Q17" xr:uid="{00000000-0002-0000-0B00-000004000000}">
      <formula1>"5,6,7,8,9,10,11,12,13,14,15,16,17,18,19,20,21"</formula1>
    </dataValidation>
    <dataValidation type="list" allowBlank="1" showInputMessage="1" showErrorMessage="1" sqref="E38:E42" xr:uid="{00000000-0002-0000-0B00-000005000000}">
      <formula1>"22,23,24,1,2,3,4"</formula1>
    </dataValidation>
    <dataValidation type="list" allowBlank="1" showInputMessage="1" showErrorMessage="1" sqref="Q38:Q42 T38:T42" xr:uid="{00000000-0002-0000-0B00-000006000000}">
      <formula1>"1,2,3,4,5,6,7,8,9,10,11,12,13,14,15,16,17,18,19,20,21,22,23,24"</formula1>
    </dataValidation>
    <dataValidation type="list" allowBlank="1" showInputMessage="1" showErrorMessage="1" sqref="L14:L30 X14:X27" xr:uid="{00000000-0002-0000-0B00-000007000000}">
      <formula1>"○"</formula1>
    </dataValidation>
    <dataValidation type="list" allowBlank="1" showInputMessage="1" showErrorMessage="1" sqref="O38:P42 C39:D42" xr:uid="{00000000-0002-0000-0B00-000008000000}">
      <formula1>"Sun,Mon,Tue,Wed,Thu,Fri,Sat"</formula1>
    </dataValidation>
    <dataValidation type="list" allowBlank="1" showInputMessage="1" showErrorMessage="1" sqref="B38:B42 N38:N42" xr:uid="{00000000-0002-0000-0B00-000009000000}">
      <formula1>"1,2,3,4,5,6,7,8,9,10,11,12,13,14,15,16,17,18,19,20,21,22,23,24,25,26,27,28,29,30,31"</formula1>
    </dataValidation>
    <dataValidation type="list" allowBlank="1" showInputMessage="1" sqref="Q9:Q10 Q14:Q16 E14:E30 Q18:Q27" xr:uid="{00000000-0002-0000-0B00-00000A000000}">
      <formula1>"5,6,7,8,9,10,11,12,13,14,15,16,17,18,19,20,21"</formula1>
    </dataValidation>
    <dataValidation type="list" allowBlank="1" showInputMessage="1" showErrorMessage="1" sqref="J38:J42 V38:V42 S38:S42 G38:G42" xr:uid="{00000000-0002-0000-0B00-00000B000000}">
      <formula1>"00,01,02,03,04,05,06,07,08,09,10,11,12,13,14,15,16,17,18,19,20,21,22,23,24,25,26,27,28,29,30,31,32,33,34,35,36,37,38,39,40,41,42,43,44,45,46,47,48,49,50,51,52,53,54,55,56,57,58,59"</formula1>
    </dataValidation>
    <dataValidation type="list" allowBlank="1" showInputMessage="1" showErrorMessage="1" sqref="M14:M30 Y14:Y27" xr:uid="{00000000-0002-0000-0B00-00000C000000}">
      <formula1>"One day,Half a day"</formula1>
    </dataValidation>
    <dataValidation type="list" allowBlank="1" showInputMessage="1" sqref="G14:G30 S14:S27 S9:S10 J14:J30 V14:V27" xr:uid="{00000000-0002-0000-0B00-00000D000000}">
      <formula1>"00,01,02,03,04,05,06,07,08,09,10,11,12,13,14,15,16,17,18,19,20,21,22,23,24,25,26,27,28,29,30,31,32,33,34,35,36,37,38,39,40,41,42,43,44,45,46,47,48,49,50,51,52,53,54,55,56,57,58,59"</formula1>
    </dataValidation>
    <dataValidation type="list" allowBlank="1" showInputMessage="1" showErrorMessage="1" sqref="K38:M42 W38:Y42" xr:uid="{00000000-0002-0000-0B00-00000E000000}">
      <formula1>"lecture,entrance examination,university administration,other(except your research)"</formula1>
    </dataValidation>
    <dataValidation type="list" allowBlank="1" showInputMessage="1" showErrorMessage="1" sqref="K15:K30 W14:W27" xr:uid="{00000000-0002-0000-0B00-00000F000000}">
      <formula1>"0.5,1,1.5,2,2.5,3,3.5,4,4.5,5,5.5,6,6.5,7,7.5,8"</formula1>
    </dataValidation>
  </dataValidations>
  <pageMargins left="0.78740157480314965" right="0" top="0.55118110236220474" bottom="0.15748031496062992" header="0" footer="0"/>
  <pageSetup paperSize="9" scale="48" fitToWidth="0" fitToHeight="0" orientation="portrait" cellComments="asDisplayed" r:id="rId1"/>
  <headerFooter scaleWithDoc="0"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34998626667073579"/>
  </sheetPr>
  <dimension ref="A1:E36"/>
  <sheetViews>
    <sheetView workbookViewId="0">
      <selection activeCell="A23" sqref="A23"/>
    </sheetView>
  </sheetViews>
  <sheetFormatPr defaultRowHeight="13.5" x14ac:dyDescent="0.15"/>
  <cols>
    <col min="1" max="1" width="12.625" customWidth="1"/>
  </cols>
  <sheetData>
    <row r="1" spans="1:2" x14ac:dyDescent="0.15">
      <c r="A1" s="1">
        <v>45776</v>
      </c>
      <c r="B1" s="2" t="s">
        <v>82</v>
      </c>
    </row>
    <row r="2" spans="1:2" x14ac:dyDescent="0.15">
      <c r="A2" s="1">
        <v>45780</v>
      </c>
      <c r="B2" s="2" t="s">
        <v>82</v>
      </c>
    </row>
    <row r="3" spans="1:2" x14ac:dyDescent="0.15">
      <c r="A3" s="1">
        <v>45781</v>
      </c>
      <c r="B3" s="2" t="s">
        <v>2</v>
      </c>
    </row>
    <row r="4" spans="1:2" x14ac:dyDescent="0.15">
      <c r="A4" s="1">
        <v>45782</v>
      </c>
      <c r="B4" s="2" t="s">
        <v>2</v>
      </c>
    </row>
    <row r="5" spans="1:2" x14ac:dyDescent="0.15">
      <c r="A5" s="1">
        <v>45783</v>
      </c>
      <c r="B5" s="2" t="s">
        <v>2</v>
      </c>
    </row>
    <row r="6" spans="1:2" x14ac:dyDescent="0.15">
      <c r="A6" s="1">
        <v>45859</v>
      </c>
      <c r="B6" s="2" t="s">
        <v>82</v>
      </c>
    </row>
    <row r="7" spans="1:2" x14ac:dyDescent="0.15">
      <c r="A7" s="1">
        <v>45880</v>
      </c>
      <c r="B7" s="2" t="s">
        <v>2</v>
      </c>
    </row>
    <row r="8" spans="1:2" x14ac:dyDescent="0.15">
      <c r="A8" s="1">
        <v>45915</v>
      </c>
      <c r="B8" s="2" t="s">
        <v>2</v>
      </c>
    </row>
    <row r="9" spans="1:2" x14ac:dyDescent="0.15">
      <c r="A9" s="1">
        <v>45923</v>
      </c>
      <c r="B9" s="2" t="s">
        <v>82</v>
      </c>
    </row>
    <row r="10" spans="1:2" x14ac:dyDescent="0.15">
      <c r="A10" s="1">
        <v>45943</v>
      </c>
      <c r="B10" s="2" t="s">
        <v>82</v>
      </c>
    </row>
    <row r="11" spans="1:2" x14ac:dyDescent="0.15">
      <c r="A11" s="1">
        <v>45964</v>
      </c>
      <c r="B11" s="2" t="s">
        <v>82</v>
      </c>
    </row>
    <row r="12" spans="1:2" x14ac:dyDescent="0.15">
      <c r="A12" s="1">
        <v>45984</v>
      </c>
      <c r="B12" s="2" t="s">
        <v>2</v>
      </c>
    </row>
    <row r="13" spans="1:2" x14ac:dyDescent="0.15">
      <c r="A13" s="1">
        <v>45985</v>
      </c>
      <c r="B13" s="2" t="s">
        <v>2</v>
      </c>
    </row>
    <row r="14" spans="1:2" x14ac:dyDescent="0.15">
      <c r="A14" s="1">
        <v>46020</v>
      </c>
      <c r="B14" s="2" t="s">
        <v>2</v>
      </c>
    </row>
    <row r="15" spans="1:2" x14ac:dyDescent="0.15">
      <c r="A15" s="1">
        <v>46021</v>
      </c>
      <c r="B15" s="2" t="s">
        <v>2</v>
      </c>
    </row>
    <row r="16" spans="1:2" x14ac:dyDescent="0.15">
      <c r="A16" s="1">
        <v>46022</v>
      </c>
      <c r="B16" s="2" t="s">
        <v>2</v>
      </c>
    </row>
    <row r="17" spans="1:5" x14ac:dyDescent="0.15">
      <c r="A17" s="1">
        <v>46023</v>
      </c>
      <c r="B17" s="2" t="s">
        <v>82</v>
      </c>
    </row>
    <row r="18" spans="1:5" x14ac:dyDescent="0.15">
      <c r="A18" s="1">
        <v>46024</v>
      </c>
      <c r="B18" s="2" t="s">
        <v>2</v>
      </c>
    </row>
    <row r="19" spans="1:5" x14ac:dyDescent="0.15">
      <c r="A19" s="1">
        <v>46025</v>
      </c>
      <c r="B19" s="2" t="s">
        <v>2</v>
      </c>
    </row>
    <row r="20" spans="1:5" x14ac:dyDescent="0.15">
      <c r="A20" s="1">
        <v>46034</v>
      </c>
      <c r="B20" s="2" t="s">
        <v>82</v>
      </c>
    </row>
    <row r="21" spans="1:5" x14ac:dyDescent="0.15">
      <c r="A21" s="1">
        <v>46064</v>
      </c>
      <c r="B21" s="2" t="s">
        <v>2</v>
      </c>
    </row>
    <row r="22" spans="1:5" x14ac:dyDescent="0.15">
      <c r="A22" s="1">
        <v>46076</v>
      </c>
      <c r="B22" s="2" t="s">
        <v>2</v>
      </c>
      <c r="E22" s="243"/>
    </row>
    <row r="23" spans="1:5" x14ac:dyDescent="0.15">
      <c r="A23" s="1">
        <v>46101</v>
      </c>
      <c r="B23" s="2" t="s">
        <v>2</v>
      </c>
      <c r="E23" s="243"/>
    </row>
    <row r="24" spans="1:5" x14ac:dyDescent="0.15">
      <c r="A24" s="98"/>
      <c r="B24" s="2"/>
      <c r="E24" s="243"/>
    </row>
    <row r="25" spans="1:5" x14ac:dyDescent="0.15">
      <c r="A25" s="98"/>
      <c r="B25" s="2"/>
      <c r="E25" s="243"/>
    </row>
    <row r="26" spans="1:5" x14ac:dyDescent="0.15">
      <c r="A26" s="98"/>
      <c r="B26" s="2"/>
      <c r="E26" s="243"/>
    </row>
    <row r="27" spans="1:5" x14ac:dyDescent="0.15">
      <c r="A27" s="98"/>
      <c r="B27" s="2"/>
      <c r="E27" s="243"/>
    </row>
    <row r="28" spans="1:5" x14ac:dyDescent="0.15">
      <c r="A28" s="98"/>
      <c r="B28" s="2"/>
      <c r="E28" s="243"/>
    </row>
    <row r="29" spans="1:5" x14ac:dyDescent="0.15">
      <c r="A29" s="98"/>
      <c r="B29" s="2"/>
      <c r="E29" s="243"/>
    </row>
    <row r="30" spans="1:5" x14ac:dyDescent="0.15">
      <c r="A30" s="98"/>
      <c r="B30" s="2"/>
      <c r="E30" s="243"/>
    </row>
    <row r="31" spans="1:5" x14ac:dyDescent="0.15">
      <c r="A31" s="98"/>
      <c r="E31" s="243"/>
    </row>
    <row r="32" spans="1:5" x14ac:dyDescent="0.15">
      <c r="A32" s="98"/>
      <c r="E32" s="243"/>
    </row>
    <row r="33" spans="1:1" x14ac:dyDescent="0.15">
      <c r="A33" s="98"/>
    </row>
    <row r="34" spans="1:1" x14ac:dyDescent="0.15">
      <c r="A34" s="97"/>
    </row>
    <row r="35" spans="1:1" x14ac:dyDescent="0.15">
      <c r="A35" s="97"/>
    </row>
    <row r="36" spans="1:1" x14ac:dyDescent="0.15">
      <c r="A36" s="97"/>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7D6B91A0DF42249BE20C7D543E3A5AD" ma:contentTypeVersion="18" ma:contentTypeDescription="新しいドキュメントを作成します。" ma:contentTypeScope="" ma:versionID="f65138f3d53bfec0e4e33e6a35eba5de">
  <xsd:schema xmlns:xsd="http://www.w3.org/2001/XMLSchema" xmlns:xs="http://www.w3.org/2001/XMLSchema" xmlns:p="http://schemas.microsoft.com/office/2006/metadata/properties" xmlns:ns2="dbdee90e-85b8-4917-8d5d-a424c3b05370" xmlns:ns3="d2d8260c-a828-4dde-83af-08a33572eb10" targetNamespace="http://schemas.microsoft.com/office/2006/metadata/properties" ma:root="true" ma:fieldsID="71396aa8370ba5fd94557a3ec08f81e0" ns2:_="" ns3:_="">
    <xsd:import namespace="dbdee90e-85b8-4917-8d5d-a424c3b05370"/>
    <xsd:import namespace="d2d8260c-a828-4dde-83af-08a33572eb1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dee90e-85b8-4917-8d5d-a424c3b053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43c67a92-a372-452b-99e4-c34048beba6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d8260c-a828-4dde-83af-08a33572eb10"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2" nillable="true" ma:displayName="Taxonomy Catch All Column" ma:hidden="true" ma:list="{ad5229c5-33a1-4de8-84cb-7bcfc8047ecb}" ma:internalName="TaxCatchAll" ma:showField="CatchAllData" ma:web="d2d8260c-a828-4dde-83af-08a33572eb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2d8260c-a828-4dde-83af-08a33572eb10" xsi:nil="true"/>
    <lcf76f155ced4ddcb4097134ff3c332f xmlns="dbdee90e-85b8-4917-8d5d-a424c3b0537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E463056-D00B-4368-A9C7-98EC7BD3A40A}">
  <ds:schemaRefs>
    <ds:schemaRef ds:uri="http://schemas.microsoft.com/sharepoint/v3/contenttype/forms"/>
  </ds:schemaRefs>
</ds:datastoreItem>
</file>

<file path=customXml/itemProps2.xml><?xml version="1.0" encoding="utf-8"?>
<ds:datastoreItem xmlns:ds="http://schemas.openxmlformats.org/officeDocument/2006/customXml" ds:itemID="{76D0E9FA-D9BC-4C86-967B-F75CC55D24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dee90e-85b8-4917-8d5d-a424c3b05370"/>
    <ds:schemaRef ds:uri="d2d8260c-a828-4dde-83af-08a33572eb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781ECAF-4DD9-453C-AFB4-16BC4864888B}">
  <ds:schemaRefs>
    <ds:schemaRef ds:uri="http://schemas.microsoft.com/office/2006/metadata/properties"/>
    <ds:schemaRef ds:uri="http://schemas.microsoft.com/office/infopath/2007/PartnerControls"/>
    <ds:schemaRef ds:uri="d2d8260c-a828-4dde-83af-08a33572eb10"/>
    <ds:schemaRef ds:uri="dbdee90e-85b8-4917-8d5d-a424c3b0537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Example</vt:lpstr>
      <vt:lpstr>2026.2</vt:lpstr>
      <vt:lpstr>(事務用)2025年度休日一覧(土日除く)</vt:lpstr>
      <vt:lpstr>'2026.2'!Print_Area</vt:lpstr>
      <vt:lpstr>Example!Print_Area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2022-03-09T09:49:19Z</dcterms:created>
  <dcterms:modified xsi:type="dcterms:W3CDTF">2025-06-23T00:52:32Z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0x01010097D6B91A0DF42249BE20C7D543E3A5AD</vt:lpwstr>
  </property>
</Properties>
</file>