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fileSharing readOnlyRecommended="1"/>
  <workbookPr filterPrivacy="1" showInkAnnotation="0"/>
  <xr:revisionPtr revIDLastSave="0" documentId="13_ncr:1_{A39857B0-1AED-4566-8566-67B7FCD99FFC}" xr6:coauthVersionLast="47" xr6:coauthVersionMax="47" xr10:uidLastSave="{00000000-0000-0000-0000-000000000000}"/>
  <bookViews>
    <workbookView xWindow="-120" yWindow="-120" windowWidth="29040" windowHeight="15720" firstSheet="1" activeTab="1" xr2:uid="{00000000-000D-0000-FFFF-FFFF00000000}"/>
  </bookViews>
  <sheets>
    <sheet name="記入要領" sheetId="53" r:id="rId1"/>
    <sheet name="2026.5" sheetId="56" r:id="rId2"/>
    <sheet name="(事務用)2025年度休日一覧(土日除く)" sheetId="6" r:id="rId3"/>
  </sheets>
  <definedNames>
    <definedName name="_xlnm.Print_Area" localSheetId="1">'2026.5'!$A$1:$Z$43</definedName>
    <definedName name="_xlnm.Print_Area" localSheetId="0">記入要領!$A$1:$Z$43</definedName>
    <definedName name="ThisMonth">#REF!</definedName>
    <definedName name="ThisYear">#REF!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R27" i="56" l="1"/>
  <c r="AR26" i="56"/>
  <c r="AR25" i="56"/>
  <c r="AR24" i="56"/>
  <c r="AR23" i="56"/>
  <c r="AR22" i="56"/>
  <c r="AR21" i="56"/>
  <c r="AR20" i="56"/>
  <c r="AR19" i="56"/>
  <c r="AR18" i="56"/>
  <c r="AR17" i="56"/>
  <c r="AR16" i="56"/>
  <c r="AR15" i="56"/>
  <c r="T5" i="56"/>
  <c r="M5" i="56"/>
  <c r="C5" i="56"/>
  <c r="AI30" i="56"/>
  <c r="AI29" i="56"/>
  <c r="AI28" i="56"/>
  <c r="AI27" i="56"/>
  <c r="AI26" i="56"/>
  <c r="AI25" i="56"/>
  <c r="AI24" i="56"/>
  <c r="AI23" i="56"/>
  <c r="AI22" i="56"/>
  <c r="AI21" i="56"/>
  <c r="AI20" i="56"/>
  <c r="AI19" i="56"/>
  <c r="AI18" i="56"/>
  <c r="AI17" i="56"/>
  <c r="AI16" i="56"/>
  <c r="AI15" i="56"/>
  <c r="AR14" i="56"/>
  <c r="AI14" i="56"/>
  <c r="B14" i="56"/>
  <c r="D14" i="56" s="1"/>
  <c r="B14" i="53"/>
  <c r="C14" i="53"/>
  <c r="D14" i="53"/>
  <c r="B15" i="53"/>
  <c r="E14" i="56" l="1"/>
  <c r="J14" i="56"/>
  <c r="G14" i="56"/>
  <c r="H14" i="56"/>
  <c r="K14" i="56"/>
  <c r="AH14" i="56" s="1"/>
  <c r="C15" i="53"/>
  <c r="B16" i="53"/>
  <c r="D15" i="53"/>
  <c r="C14" i="56"/>
  <c r="B15" i="56"/>
  <c r="AF14" i="56" l="1"/>
  <c r="AE14" i="56"/>
  <c r="D15" i="56"/>
  <c r="C15" i="56"/>
  <c r="B16" i="56"/>
  <c r="D16" i="53"/>
  <c r="B17" i="53"/>
  <c r="C16" i="53"/>
  <c r="AG14" i="56" l="1"/>
  <c r="AJ14" i="56" s="1"/>
  <c r="AK14" i="56" s="1"/>
  <c r="D17" i="53"/>
  <c r="C17" i="53"/>
  <c r="B18" i="53"/>
  <c r="B17" i="56"/>
  <c r="D16" i="56"/>
  <c r="C16" i="56"/>
  <c r="E15" i="56"/>
  <c r="K15" i="56"/>
  <c r="AH15" i="56" s="1"/>
  <c r="G15" i="56"/>
  <c r="J15" i="56"/>
  <c r="H15" i="56"/>
  <c r="AF15" i="56" l="1"/>
  <c r="AE15" i="56"/>
  <c r="C17" i="56"/>
  <c r="B18" i="56"/>
  <c r="D17" i="56"/>
  <c r="G16" i="56"/>
  <c r="H16" i="56"/>
  <c r="E16" i="56"/>
  <c r="AE16" i="56" s="1"/>
  <c r="K16" i="56"/>
  <c r="AH16" i="56" s="1"/>
  <c r="J16" i="56"/>
  <c r="D18" i="53"/>
  <c r="C18" i="53"/>
  <c r="B19" i="53"/>
  <c r="AG15" i="56" l="1"/>
  <c r="AJ15" i="56" s="1"/>
  <c r="AK15" i="56" s="1"/>
  <c r="AF16" i="56"/>
  <c r="AG16" i="56" s="1"/>
  <c r="AJ16" i="56" s="1"/>
  <c r="AK16" i="56" s="1"/>
  <c r="B19" i="56"/>
  <c r="D18" i="56"/>
  <c r="C18" i="56"/>
  <c r="D19" i="53"/>
  <c r="C19" i="53"/>
  <c r="B20" i="53"/>
  <c r="E17" i="56"/>
  <c r="K17" i="56"/>
  <c r="AH17" i="56" s="1"/>
  <c r="H17" i="56"/>
  <c r="G17" i="56"/>
  <c r="J17" i="56"/>
  <c r="AF17" i="56" l="1"/>
  <c r="AE17" i="56"/>
  <c r="D20" i="53"/>
  <c r="C20" i="53"/>
  <c r="B21" i="53"/>
  <c r="G18" i="56"/>
  <c r="K18" i="56"/>
  <c r="AH18" i="56" s="1"/>
  <c r="E18" i="56"/>
  <c r="H18" i="56"/>
  <c r="J18" i="56"/>
  <c r="C19" i="56"/>
  <c r="B20" i="56"/>
  <c r="D19" i="56"/>
  <c r="AE18" i="56" l="1"/>
  <c r="AG17" i="56"/>
  <c r="AJ17" i="56" s="1"/>
  <c r="AK17" i="56" s="1"/>
  <c r="AF18" i="56"/>
  <c r="E19" i="56"/>
  <c r="H19" i="56"/>
  <c r="G19" i="56"/>
  <c r="J19" i="56"/>
  <c r="K19" i="56"/>
  <c r="AH19" i="56" s="1"/>
  <c r="B21" i="56"/>
  <c r="C20" i="56"/>
  <c r="D20" i="56"/>
  <c r="D21" i="53"/>
  <c r="C21" i="53"/>
  <c r="B22" i="53"/>
  <c r="AG18" i="56" l="1"/>
  <c r="AJ18" i="56" s="1"/>
  <c r="AK18" i="56" s="1"/>
  <c r="AE19" i="56"/>
  <c r="AF19" i="56"/>
  <c r="G20" i="56"/>
  <c r="K20" i="56"/>
  <c r="AH20" i="56" s="1"/>
  <c r="J20" i="56"/>
  <c r="H20" i="56"/>
  <c r="E20" i="56"/>
  <c r="D21" i="56"/>
  <c r="B22" i="56"/>
  <c r="C21" i="56"/>
  <c r="B23" i="53"/>
  <c r="C22" i="53"/>
  <c r="D22" i="53"/>
  <c r="AE20" i="56" l="1"/>
  <c r="AG19" i="56"/>
  <c r="AJ19" i="56" s="1"/>
  <c r="AK19" i="56" s="1"/>
  <c r="AF20" i="56"/>
  <c r="E21" i="56"/>
  <c r="K21" i="56"/>
  <c r="AH21" i="56" s="1"/>
  <c r="G21" i="56"/>
  <c r="H21" i="56"/>
  <c r="J21" i="56"/>
  <c r="C23" i="53"/>
  <c r="B24" i="53"/>
  <c r="D23" i="53"/>
  <c r="B23" i="56"/>
  <c r="D22" i="56"/>
  <c r="C22" i="56"/>
  <c r="AG20" i="56" l="1"/>
  <c r="AJ20" i="56" s="1"/>
  <c r="AK20" i="56" s="1"/>
  <c r="D24" i="53"/>
  <c r="C24" i="53"/>
  <c r="B25" i="53"/>
  <c r="AE21" i="56"/>
  <c r="C23" i="56"/>
  <c r="B24" i="56"/>
  <c r="D23" i="56"/>
  <c r="K22" i="56"/>
  <c r="AH22" i="56" s="1"/>
  <c r="E22" i="56"/>
  <c r="G22" i="56"/>
  <c r="H22" i="56"/>
  <c r="J22" i="56"/>
  <c r="AF21" i="56"/>
  <c r="AG21" i="56" l="1"/>
  <c r="AJ21" i="56" s="1"/>
  <c r="AK21" i="56" s="1"/>
  <c r="AF22" i="56"/>
  <c r="AE22" i="56"/>
  <c r="B25" i="56"/>
  <c r="D24" i="56"/>
  <c r="C24" i="56"/>
  <c r="G23" i="56"/>
  <c r="J23" i="56"/>
  <c r="K23" i="56"/>
  <c r="AH23" i="56" s="1"/>
  <c r="E23" i="56"/>
  <c r="H23" i="56"/>
  <c r="D25" i="53"/>
  <c r="B26" i="53"/>
  <c r="C25" i="53"/>
  <c r="AG22" i="56" l="1"/>
  <c r="AJ22" i="56" s="1"/>
  <c r="AK22" i="56" s="1"/>
  <c r="AE23" i="56"/>
  <c r="AF23" i="56"/>
  <c r="D26" i="53"/>
  <c r="B27" i="53"/>
  <c r="C26" i="53"/>
  <c r="H24" i="56"/>
  <c r="J24" i="56"/>
  <c r="G24" i="56"/>
  <c r="K24" i="56"/>
  <c r="AH24" i="56" s="1"/>
  <c r="E24" i="56"/>
  <c r="C25" i="56"/>
  <c r="D25" i="56"/>
  <c r="B26" i="56"/>
  <c r="AE24" i="56" l="1"/>
  <c r="AG23" i="56"/>
  <c r="AJ23" i="56" s="1"/>
  <c r="AK23" i="56" s="1"/>
  <c r="AF24" i="56"/>
  <c r="E25" i="56"/>
  <c r="J25" i="56"/>
  <c r="K25" i="56"/>
  <c r="AH25" i="56" s="1"/>
  <c r="G25" i="56"/>
  <c r="H25" i="56"/>
  <c r="D26" i="56"/>
  <c r="C26" i="56"/>
  <c r="B27" i="56"/>
  <c r="D27" i="53"/>
  <c r="C27" i="53"/>
  <c r="B28" i="53"/>
  <c r="AG24" i="56" l="1"/>
  <c r="AJ24" i="56" s="1"/>
  <c r="AK24" i="56" s="1"/>
  <c r="D28" i="53"/>
  <c r="B29" i="53"/>
  <c r="C28" i="53"/>
  <c r="C27" i="56"/>
  <c r="B28" i="56"/>
  <c r="D27" i="56"/>
  <c r="G26" i="56"/>
  <c r="K26" i="56"/>
  <c r="AH26" i="56" s="1"/>
  <c r="J26" i="56"/>
  <c r="E26" i="56"/>
  <c r="H26" i="56"/>
  <c r="AF25" i="56"/>
  <c r="AE25" i="56"/>
  <c r="AF26" i="56" l="1"/>
  <c r="AG25" i="56"/>
  <c r="AJ25" i="56" s="1"/>
  <c r="AK25" i="56" s="1"/>
  <c r="AE26" i="56"/>
  <c r="H27" i="56"/>
  <c r="E27" i="56"/>
  <c r="J27" i="56"/>
  <c r="G27" i="56"/>
  <c r="K27" i="56"/>
  <c r="AH27" i="56" s="1"/>
  <c r="D29" i="53"/>
  <c r="B30" i="53"/>
  <c r="C29" i="53"/>
  <c r="C28" i="56"/>
  <c r="D28" i="56"/>
  <c r="B29" i="56"/>
  <c r="AG26" i="56" l="1"/>
  <c r="AJ26" i="56" s="1"/>
  <c r="AK26" i="56" s="1"/>
  <c r="G28" i="56"/>
  <c r="K28" i="56"/>
  <c r="AH28" i="56" s="1"/>
  <c r="J28" i="56"/>
  <c r="H28" i="56"/>
  <c r="E28" i="56"/>
  <c r="AE27" i="56"/>
  <c r="B30" i="56"/>
  <c r="D29" i="56"/>
  <c r="C29" i="56"/>
  <c r="C30" i="53"/>
  <c r="D30" i="53"/>
  <c r="AF27" i="56"/>
  <c r="AE28" i="56" l="1"/>
  <c r="AG27" i="56"/>
  <c r="AJ27" i="56" s="1"/>
  <c r="AK27" i="56" s="1"/>
  <c r="J29" i="56"/>
  <c r="K29" i="56"/>
  <c r="AH29" i="56" s="1"/>
  <c r="H29" i="56"/>
  <c r="E29" i="56"/>
  <c r="G29" i="56"/>
  <c r="N14" i="56"/>
  <c r="C30" i="56"/>
  <c r="D30" i="56"/>
  <c r="AF28" i="56"/>
  <c r="AG28" i="56" l="1"/>
  <c r="AJ28" i="56" s="1"/>
  <c r="AK28" i="56" s="1"/>
  <c r="AF29" i="56"/>
  <c r="AE29" i="56"/>
  <c r="E30" i="56"/>
  <c r="G30" i="56"/>
  <c r="K30" i="56"/>
  <c r="AH30" i="56" s="1"/>
  <c r="H30" i="56"/>
  <c r="J30" i="56"/>
  <c r="P14" i="56"/>
  <c r="N15" i="56"/>
  <c r="O14" i="56"/>
  <c r="AG29" i="56" l="1"/>
  <c r="AJ29" i="56" s="1"/>
  <c r="AK29" i="56" s="1"/>
  <c r="AE30" i="56"/>
  <c r="AF30" i="56"/>
  <c r="W14" i="56"/>
  <c r="AQ14" i="56" s="1"/>
  <c r="Q14" i="56"/>
  <c r="V14" i="56"/>
  <c r="S14" i="56"/>
  <c r="T14" i="56"/>
  <c r="N16" i="56"/>
  <c r="O15" i="56"/>
  <c r="P15" i="56"/>
  <c r="AG30" i="56" l="1"/>
  <c r="AJ30" i="56" s="1"/>
  <c r="AK30" i="56" s="1"/>
  <c r="AO14" i="56"/>
  <c r="V15" i="56"/>
  <c r="W15" i="56"/>
  <c r="AQ15" i="56" s="1"/>
  <c r="S15" i="56"/>
  <c r="T15" i="56"/>
  <c r="Q15" i="56"/>
  <c r="N17" i="56"/>
  <c r="P16" i="56"/>
  <c r="O16" i="56"/>
  <c r="AN14" i="56"/>
  <c r="AP14" i="56" l="1"/>
  <c r="AS14" i="56" s="1"/>
  <c r="AT14" i="56" s="1"/>
  <c r="AN15" i="56"/>
  <c r="P17" i="56"/>
  <c r="N18" i="56"/>
  <c r="O17" i="56"/>
  <c r="AO15" i="56"/>
  <c r="Q16" i="56"/>
  <c r="S16" i="56"/>
  <c r="W16" i="56"/>
  <c r="AQ16" i="56" s="1"/>
  <c r="V16" i="56"/>
  <c r="T16" i="56"/>
  <c r="AP15" i="56" l="1"/>
  <c r="AS15" i="56" s="1"/>
  <c r="AT15" i="56" s="1"/>
  <c r="AO16" i="56"/>
  <c r="AN16" i="56"/>
  <c r="P18" i="56"/>
  <c r="N19" i="56"/>
  <c r="O18" i="56"/>
  <c r="T17" i="56"/>
  <c r="W17" i="56"/>
  <c r="AQ17" i="56" s="1"/>
  <c r="S17" i="56"/>
  <c r="Q17" i="56"/>
  <c r="V17" i="56"/>
  <c r="AP16" i="56" l="1"/>
  <c r="AS16" i="56" s="1"/>
  <c r="AT16" i="56" s="1"/>
  <c r="AN17" i="56"/>
  <c r="AO17" i="56"/>
  <c r="P19" i="56"/>
  <c r="N20" i="56"/>
  <c r="O19" i="56"/>
  <c r="Q18" i="56"/>
  <c r="W18" i="56"/>
  <c r="AQ18" i="56" s="1"/>
  <c r="V18" i="56"/>
  <c r="T18" i="56"/>
  <c r="S18" i="56"/>
  <c r="AP17" i="56" l="1"/>
  <c r="AS17" i="56" s="1"/>
  <c r="AT17" i="56" s="1"/>
  <c r="AO18" i="56"/>
  <c r="S19" i="56"/>
  <c r="T19" i="56"/>
  <c r="W19" i="56"/>
  <c r="AQ19" i="56" s="1"/>
  <c r="V19" i="56"/>
  <c r="Q19" i="56"/>
  <c r="AN18" i="56"/>
  <c r="P20" i="56"/>
  <c r="O20" i="56"/>
  <c r="N21" i="56"/>
  <c r="AN19" i="56" l="1"/>
  <c r="AO19" i="56"/>
  <c r="N22" i="56"/>
  <c r="O21" i="56"/>
  <c r="P21" i="56"/>
  <c r="S20" i="56"/>
  <c r="V20" i="56"/>
  <c r="Q20" i="56"/>
  <c r="T20" i="56"/>
  <c r="W20" i="56"/>
  <c r="AQ20" i="56" s="1"/>
  <c r="AP18" i="56"/>
  <c r="AS18" i="56" s="1"/>
  <c r="AT18" i="56" s="1"/>
  <c r="AP19" i="56" l="1"/>
  <c r="AS19" i="56" s="1"/>
  <c r="AT19" i="56" s="1"/>
  <c r="AN20" i="56"/>
  <c r="AO20" i="56"/>
  <c r="Q21" i="56"/>
  <c r="W21" i="56"/>
  <c r="AQ21" i="56" s="1"/>
  <c r="T21" i="56"/>
  <c r="S21" i="56"/>
  <c r="V21" i="56"/>
  <c r="P22" i="56"/>
  <c r="N23" i="56"/>
  <c r="O22" i="56"/>
  <c r="AP20" i="56" l="1"/>
  <c r="AS20" i="56" s="1"/>
  <c r="AT20" i="56" s="1"/>
  <c r="AN21" i="56"/>
  <c r="N24" i="56"/>
  <c r="O23" i="56"/>
  <c r="P23" i="56"/>
  <c r="AO21" i="56"/>
  <c r="T22" i="56"/>
  <c r="S22" i="56"/>
  <c r="W22" i="56"/>
  <c r="AQ22" i="56" s="1"/>
  <c r="V22" i="56"/>
  <c r="Q22" i="56"/>
  <c r="AP21" i="56" l="1"/>
  <c r="AS21" i="56" s="1"/>
  <c r="AT21" i="56" s="1"/>
  <c r="AN22" i="56"/>
  <c r="AO22" i="56"/>
  <c r="Q23" i="56"/>
  <c r="V23" i="56"/>
  <c r="W23" i="56"/>
  <c r="AQ23" i="56" s="1"/>
  <c r="S23" i="56"/>
  <c r="T23" i="56"/>
  <c r="P24" i="56"/>
  <c r="O24" i="56"/>
  <c r="N25" i="56"/>
  <c r="AO23" i="56" l="1"/>
  <c r="AN23" i="56"/>
  <c r="AP22" i="56"/>
  <c r="AS22" i="56" s="1"/>
  <c r="AT22" i="56" s="1"/>
  <c r="O25" i="56"/>
  <c r="N26" i="56"/>
  <c r="P25" i="56"/>
  <c r="W25" i="56" s="1"/>
  <c r="V24" i="56"/>
  <c r="T24" i="56"/>
  <c r="Q24" i="56"/>
  <c r="W24" i="56"/>
  <c r="AQ24" i="56" s="1"/>
  <c r="S24" i="56"/>
  <c r="AP23" i="56" l="1"/>
  <c r="AS23" i="56" s="1"/>
  <c r="AT23" i="56" s="1"/>
  <c r="AO24" i="56"/>
  <c r="S25" i="56"/>
  <c r="V25" i="56"/>
  <c r="Q25" i="56"/>
  <c r="AQ25" i="56"/>
  <c r="T25" i="56"/>
  <c r="AN24" i="56"/>
  <c r="N27" i="56"/>
  <c r="O26" i="56"/>
  <c r="P26" i="56"/>
  <c r="AN25" i="56" l="1"/>
  <c r="AP24" i="56"/>
  <c r="AS24" i="56" s="1"/>
  <c r="AT24" i="56" s="1"/>
  <c r="AO25" i="56"/>
  <c r="Q26" i="56"/>
  <c r="V26" i="56"/>
  <c r="W26" i="56"/>
  <c r="AQ26" i="56" s="1"/>
  <c r="S26" i="56"/>
  <c r="T26" i="56"/>
  <c r="O27" i="56"/>
  <c r="P27" i="56"/>
  <c r="S30" i="56"/>
  <c r="AP25" i="56" l="1"/>
  <c r="AS25" i="56" s="1"/>
  <c r="AT25" i="56" s="1"/>
  <c r="AO26" i="56"/>
  <c r="AN26" i="56"/>
  <c r="T27" i="56"/>
  <c r="V27" i="56"/>
  <c r="Q27" i="56"/>
  <c r="W27" i="56"/>
  <c r="AQ27" i="56" s="1"/>
  <c r="S27" i="56"/>
  <c r="AP26" i="56" l="1"/>
  <c r="AS26" i="56" s="1"/>
  <c r="AT26" i="56" s="1"/>
  <c r="AN27" i="56"/>
  <c r="AO27" i="56"/>
  <c r="AP27" i="56" l="1"/>
  <c r="AS27" i="56" s="1"/>
  <c r="AT27" i="56" s="1"/>
  <c r="X30" i="56" s="1"/>
  <c r="X31" i="56" s="1"/>
</calcChain>
</file>

<file path=xl/sharedStrings.xml><?xml version="1.0" encoding="utf-8"?>
<sst xmlns="http://schemas.openxmlformats.org/spreadsheetml/2006/main" count="305" uniqueCount="88">
  <si>
    <t>（記入例）</t>
    <rPh sb="1" eb="3">
      <t>キニュウ</t>
    </rPh>
    <rPh sb="3" eb="4">
      <t>レイ</t>
    </rPh>
    <phoneticPr fontId="1"/>
  </si>
  <si>
    <t>勤務状況等申告書</t>
    <rPh sb="0" eb="2">
      <t>キンム</t>
    </rPh>
    <rPh sb="2" eb="4">
      <t>ジョウキョウ</t>
    </rPh>
    <rPh sb="4" eb="5">
      <t>トウ</t>
    </rPh>
    <rPh sb="5" eb="8">
      <t>シンコクショ</t>
    </rPh>
    <phoneticPr fontId="1"/>
  </si>
  <si>
    <t>　この申告書は、労働基準法及び労働安全衛生法の規定に基づき、裁量労働従事者の健康と福祉の確保の観点から勤務状況等の把握が義務付けられたことに伴い作成いただくものです。過重労働に至っていないかを確認する際の一つの判断材料として必要ですので、以下へ勤務状況等を記入してください。</t>
    <rPh sb="60" eb="63">
      <t>ギムヅ</t>
    </rPh>
    <rPh sb="70" eb="71">
      <t>トモナ</t>
    </rPh>
    <rPh sb="72" eb="74">
      <t>サクセイ</t>
    </rPh>
    <rPh sb="119" eb="121">
      <t>イカ</t>
    </rPh>
    <rPh sb="122" eb="124">
      <t>キンム</t>
    </rPh>
    <rPh sb="124" eb="126">
      <t>ジョウキョウ</t>
    </rPh>
    <rPh sb="126" eb="127">
      <t>トウ</t>
    </rPh>
    <phoneticPr fontId="1"/>
  </si>
  <si>
    <t>所属</t>
    <rPh sb="0" eb="2">
      <t>ショゾク</t>
    </rPh>
    <phoneticPr fontId="1"/>
  </si>
  <si>
    <t>○○系研究科</t>
    <rPh sb="2" eb="3">
      <t>ケイ</t>
    </rPh>
    <rPh sb="3" eb="6">
      <t>ケンキュウカ</t>
    </rPh>
    <phoneticPr fontId="1"/>
  </si>
  <si>
    <t>職名</t>
    <rPh sb="0" eb="2">
      <t>ショクメイ</t>
    </rPh>
    <phoneticPr fontId="1"/>
  </si>
  <si>
    <t>○○</t>
    <phoneticPr fontId="1"/>
  </si>
  <si>
    <t>氏名</t>
    <rPh sb="0" eb="2">
      <t>シメイ</t>
    </rPh>
    <phoneticPr fontId="1"/>
  </si>
  <si>
    <t>○○　○○</t>
    <phoneticPr fontId="1"/>
  </si>
  <si>
    <t>１．勤務状況等について</t>
    <rPh sb="2" eb="4">
      <t>キンム</t>
    </rPh>
    <rPh sb="4" eb="6">
      <t>ジョウキョウ</t>
    </rPh>
    <rPh sb="6" eb="7">
      <t>トウ</t>
    </rPh>
    <phoneticPr fontId="1"/>
  </si>
  <si>
    <t>　本学の教育研究業務を行った時間について、その業務開始・終了時刻を記入してください。事業場外で業務を行った時間も含みますが、本学以外の業務（兼業等）を行った時間は除きます。なお、開始時刻から終了時刻までの間に本学以外の業務（兼業等）や休憩等で勤務を行っていない時間がある場合には、その合計時間数を「勤務外時間数」の欄に記入してください。</t>
    <rPh sb="1" eb="3">
      <t>ホンガク</t>
    </rPh>
    <rPh sb="4" eb="6">
      <t>キョウイク</t>
    </rPh>
    <rPh sb="6" eb="8">
      <t>ケンキュウ</t>
    </rPh>
    <rPh sb="8" eb="10">
      <t>ギョウム</t>
    </rPh>
    <rPh sb="11" eb="12">
      <t>オコナ</t>
    </rPh>
    <rPh sb="14" eb="16">
      <t>ジカン</t>
    </rPh>
    <rPh sb="23" eb="25">
      <t>ギョウム</t>
    </rPh>
    <rPh sb="25" eb="27">
      <t>カイシ</t>
    </rPh>
    <rPh sb="28" eb="30">
      <t>シュウリョウ</t>
    </rPh>
    <rPh sb="30" eb="32">
      <t>ジコク</t>
    </rPh>
    <rPh sb="33" eb="35">
      <t>キニュウ</t>
    </rPh>
    <rPh sb="47" eb="49">
      <t>ギョウム</t>
    </rPh>
    <rPh sb="50" eb="51">
      <t>オコナ</t>
    </rPh>
    <rPh sb="62" eb="64">
      <t>ホンガク</t>
    </rPh>
    <rPh sb="64" eb="66">
      <t>イガイ</t>
    </rPh>
    <rPh sb="67" eb="69">
      <t>ギョウム</t>
    </rPh>
    <rPh sb="72" eb="73">
      <t>トウ</t>
    </rPh>
    <rPh sb="75" eb="76">
      <t>オコナ</t>
    </rPh>
    <rPh sb="78" eb="80">
      <t>ジカン</t>
    </rPh>
    <rPh sb="89" eb="91">
      <t>カイシ</t>
    </rPh>
    <rPh sb="91" eb="93">
      <t>ジコク</t>
    </rPh>
    <rPh sb="95" eb="97">
      <t>シュウリョウ</t>
    </rPh>
    <rPh sb="97" eb="99">
      <t>ジコク</t>
    </rPh>
    <rPh sb="102" eb="103">
      <t>アイダ</t>
    </rPh>
    <rPh sb="104" eb="106">
      <t>ホンガク</t>
    </rPh>
    <rPh sb="106" eb="108">
      <t>イガイ</t>
    </rPh>
    <rPh sb="109" eb="111">
      <t>ギョウム</t>
    </rPh>
    <rPh sb="112" eb="114">
      <t>ケンギョウ</t>
    </rPh>
    <rPh sb="114" eb="115">
      <t>トウ</t>
    </rPh>
    <rPh sb="117" eb="119">
      <t>キュウケイ</t>
    </rPh>
    <rPh sb="119" eb="120">
      <t>トウ</t>
    </rPh>
    <rPh sb="121" eb="123">
      <t>キンム</t>
    </rPh>
    <rPh sb="124" eb="125">
      <t>オコナ</t>
    </rPh>
    <rPh sb="130" eb="132">
      <t>ジカン</t>
    </rPh>
    <rPh sb="135" eb="137">
      <t>バアイ</t>
    </rPh>
    <rPh sb="142" eb="144">
      <t>ゴウケイ</t>
    </rPh>
    <rPh sb="144" eb="147">
      <t>ジカンスウ</t>
    </rPh>
    <rPh sb="149" eb="152">
      <t>キンムガイ</t>
    </rPh>
    <rPh sb="152" eb="155">
      <t>ジカンスウ</t>
    </rPh>
    <rPh sb="157" eb="158">
      <t>ラン</t>
    </rPh>
    <rPh sb="159" eb="161">
      <t>キニュウ</t>
    </rPh>
    <phoneticPr fontId="1"/>
  </si>
  <si>
    <t>※PC等で入力する場合、開始・終了時刻、勤務外（休憩等）についてはプルダウンで時刻・時間数を選択してください。また右欄にそれらの情報を入力すると、全勤務日に同内容が反映される機能も適宜ご活用ください。</t>
    <rPh sb="3" eb="4">
      <t>トウ</t>
    </rPh>
    <rPh sb="12" eb="14">
      <t>カイシ</t>
    </rPh>
    <rPh sb="15" eb="17">
      <t>シュウリョウ</t>
    </rPh>
    <rPh sb="17" eb="19">
      <t>ジコク</t>
    </rPh>
    <rPh sb="20" eb="23">
      <t>キンムガイ</t>
    </rPh>
    <rPh sb="24" eb="26">
      <t>キュウケイ</t>
    </rPh>
    <rPh sb="26" eb="27">
      <t>トウ</t>
    </rPh>
    <rPh sb="39" eb="41">
      <t>ジコク</t>
    </rPh>
    <rPh sb="42" eb="45">
      <t>ジカンスウ</t>
    </rPh>
    <rPh sb="46" eb="48">
      <t>センタク</t>
    </rPh>
    <rPh sb="57" eb="58">
      <t>ミギ</t>
    </rPh>
    <rPh sb="58" eb="59">
      <t>ラン</t>
    </rPh>
    <rPh sb="64" eb="66">
      <t>ジョウホウ</t>
    </rPh>
    <rPh sb="79" eb="81">
      <t>ナイヨウ</t>
    </rPh>
    <phoneticPr fontId="1"/>
  </si>
  <si>
    <t>開始時刻</t>
    <rPh sb="0" eb="2">
      <t>カイシ</t>
    </rPh>
    <rPh sb="2" eb="4">
      <t>ジコク</t>
    </rPh>
    <phoneticPr fontId="1"/>
  </si>
  <si>
    <t>：</t>
    <phoneticPr fontId="1"/>
  </si>
  <si>
    <t>勤務外時間数
（休憩等）</t>
    <rPh sb="0" eb="3">
      <t>キンムガイ</t>
    </rPh>
    <rPh sb="3" eb="6">
      <t>ジカンスウ</t>
    </rPh>
    <rPh sb="8" eb="10">
      <t>キュウケイ</t>
    </rPh>
    <rPh sb="10" eb="11">
      <t>トウ</t>
    </rPh>
    <phoneticPr fontId="1"/>
  </si>
  <si>
    <t>時間</t>
    <rPh sb="0" eb="2">
      <t>ジカン</t>
    </rPh>
    <phoneticPr fontId="1"/>
  </si>
  <si>
    <t>終了時刻</t>
    <rPh sb="0" eb="2">
      <t>シュウリョウ</t>
    </rPh>
    <rPh sb="2" eb="4">
      <t>ジコク</t>
    </rPh>
    <phoneticPr fontId="1"/>
  </si>
  <si>
    <t>日付</t>
    <rPh sb="0" eb="2">
      <t>ヒヅケ</t>
    </rPh>
    <phoneticPr fontId="1"/>
  </si>
  <si>
    <t>勤務状況</t>
    <rPh sb="0" eb="2">
      <t>キンム</t>
    </rPh>
    <rPh sb="2" eb="4">
      <t>ジョウキョウ</t>
    </rPh>
    <phoneticPr fontId="1"/>
  </si>
  <si>
    <t>出張
研修</t>
    <rPh sb="0" eb="2">
      <t>シュッチョウ</t>
    </rPh>
    <rPh sb="3" eb="5">
      <t>ケンシュウ</t>
    </rPh>
    <phoneticPr fontId="1"/>
  </si>
  <si>
    <t>年次有給休暇</t>
    <rPh sb="0" eb="2">
      <t>ネンジ</t>
    </rPh>
    <rPh sb="2" eb="4">
      <t>ユウキュウ</t>
    </rPh>
    <rPh sb="4" eb="6">
      <t>キュウカ</t>
    </rPh>
    <phoneticPr fontId="1"/>
  </si>
  <si>
    <t>※記入にあたり、ご一読ください。</t>
    <rPh sb="1" eb="3">
      <t>キニュウ</t>
    </rPh>
    <rPh sb="9" eb="11">
      <t>イチドク</t>
    </rPh>
    <phoneticPr fontId="1"/>
  </si>
  <si>
    <t>勤務外時間数</t>
    <rPh sb="0" eb="3">
      <t>キンムガイ</t>
    </rPh>
    <rPh sb="3" eb="6">
      <t>ジカンスウ</t>
    </rPh>
    <phoneticPr fontId="1"/>
  </si>
  <si>
    <t>：</t>
  </si>
  <si>
    <r>
      <rPr>
        <b/>
        <sz val="18"/>
        <rFont val="ＭＳ ゴシック"/>
        <family val="3"/>
        <charset val="128"/>
      </rPr>
      <t>（注１）開始および終了時刻の記載について</t>
    </r>
    <r>
      <rPr>
        <b/>
        <sz val="16"/>
        <rFont val="ＭＳ ゴシック"/>
        <family val="3"/>
        <charset val="128"/>
      </rPr>
      <t xml:space="preserve">
　</t>
    </r>
    <r>
      <rPr>
        <sz val="16"/>
        <rFont val="ＭＳ ゴシック"/>
        <family val="3"/>
        <charset val="128"/>
      </rPr>
      <t>１日の最初に勤務を開始した時刻と、最後に勤務を終了した時刻を記入してください。</t>
    </r>
    <r>
      <rPr>
        <sz val="16"/>
        <color indexed="10"/>
        <rFont val="ＭＳ ゴシック"/>
        <family val="3"/>
        <charset val="128"/>
      </rPr>
      <t/>
    </r>
    <rPh sb="1" eb="2">
      <t>チュウ</t>
    </rPh>
    <rPh sb="4" eb="6">
      <t>カイシ</t>
    </rPh>
    <rPh sb="9" eb="11">
      <t>シュウリョウ</t>
    </rPh>
    <rPh sb="11" eb="13">
      <t>ジコク</t>
    </rPh>
    <rPh sb="14" eb="16">
      <t>キサイ</t>
    </rPh>
    <rPh sb="25" eb="27">
      <t>サイショ</t>
    </rPh>
    <rPh sb="28" eb="30">
      <t>キンム</t>
    </rPh>
    <rPh sb="31" eb="33">
      <t>カイシ</t>
    </rPh>
    <rPh sb="35" eb="37">
      <t>ジコク</t>
    </rPh>
    <rPh sb="39" eb="41">
      <t>サイゴ</t>
    </rPh>
    <rPh sb="42" eb="44">
      <t>キンム</t>
    </rPh>
    <rPh sb="45" eb="47">
      <t>シュウリョウ</t>
    </rPh>
    <rPh sb="49" eb="51">
      <t>ジコク</t>
    </rPh>
    <rPh sb="52" eb="54">
      <t>キニュウ</t>
    </rPh>
    <phoneticPr fontId="1"/>
  </si>
  <si>
    <r>
      <rPr>
        <b/>
        <sz val="18"/>
        <rFont val="ＭＳ ゴシック"/>
        <family val="3"/>
        <charset val="128"/>
      </rPr>
      <t>（注２）勤務外時間数の記載について</t>
    </r>
    <r>
      <rPr>
        <sz val="16"/>
        <rFont val="ＭＳ ゴシック"/>
        <family val="3"/>
        <charset val="128"/>
      </rPr>
      <t xml:space="preserve">
　開始～終了時刻の間で本学の教育研究業務を行っていない時間（休憩や、兼業など本学業務以外のことを行っていた時間）については、詳細な時間帯の記入は不要ですが、その合計時間数を「勤務外時間数」として記入してください。</t>
    </r>
    <rPh sb="1" eb="2">
      <t>チュウ</t>
    </rPh>
    <rPh sb="4" eb="7">
      <t>キンムガイ</t>
    </rPh>
    <rPh sb="7" eb="10">
      <t>ジカンスウ</t>
    </rPh>
    <rPh sb="11" eb="13">
      <t>キサイ</t>
    </rPh>
    <rPh sb="98" eb="100">
      <t>ゴウケイ</t>
    </rPh>
    <phoneticPr fontId="1"/>
  </si>
  <si>
    <r>
      <rPr>
        <b/>
        <sz val="18"/>
        <rFont val="ＭＳ ゴシック"/>
        <family val="3"/>
        <charset val="128"/>
      </rPr>
      <t>（注３）深夜・休日の記載について</t>
    </r>
    <r>
      <rPr>
        <sz val="18"/>
        <rFont val="ＭＳ ゴシック"/>
        <family val="3"/>
        <charset val="128"/>
      </rPr>
      <t xml:space="preserve">
　</t>
    </r>
    <r>
      <rPr>
        <sz val="16"/>
        <rFont val="ＭＳ ゴシック"/>
        <family val="3"/>
        <charset val="128"/>
      </rPr>
      <t xml:space="preserve">研究以外の本学の業務を深夜や休日に命じられて従事した場合、下表にも記入してください。
（休日振替を行った場合はその限りではありません）
</t>
    </r>
    <rPh sb="1" eb="2">
      <t>チュウ</t>
    </rPh>
    <rPh sb="4" eb="6">
      <t>シンヤ</t>
    </rPh>
    <rPh sb="7" eb="9">
      <t>キュウジツ</t>
    </rPh>
    <rPh sb="10" eb="12">
      <t>キサイ</t>
    </rPh>
    <rPh sb="18" eb="20">
      <t>ケンキュウ</t>
    </rPh>
    <rPh sb="20" eb="22">
      <t>イガイ</t>
    </rPh>
    <rPh sb="23" eb="25">
      <t>ホンガク</t>
    </rPh>
    <rPh sb="26" eb="28">
      <t>ギョウム</t>
    </rPh>
    <rPh sb="29" eb="31">
      <t>シンヤ</t>
    </rPh>
    <rPh sb="32" eb="34">
      <t>キュウジツ</t>
    </rPh>
    <rPh sb="35" eb="36">
      <t>メイ</t>
    </rPh>
    <rPh sb="40" eb="42">
      <t>ジュウジ</t>
    </rPh>
    <rPh sb="44" eb="46">
      <t>バアイ</t>
    </rPh>
    <rPh sb="47" eb="49">
      <t>カヒョウ</t>
    </rPh>
    <rPh sb="48" eb="49">
      <t>ヒョウ</t>
    </rPh>
    <rPh sb="51" eb="53">
      <t>キニュウ</t>
    </rPh>
    <rPh sb="62" eb="64">
      <t>キュウジツ</t>
    </rPh>
    <rPh sb="64" eb="66">
      <t>フリカエ</t>
    </rPh>
    <rPh sb="67" eb="68">
      <t>オコナ</t>
    </rPh>
    <rPh sb="70" eb="72">
      <t>バアイ</t>
    </rPh>
    <rPh sb="75" eb="76">
      <t>カギ</t>
    </rPh>
    <phoneticPr fontId="1"/>
  </si>
  <si>
    <r>
      <rPr>
        <b/>
        <sz val="18"/>
        <rFont val="ＭＳ ゴシック"/>
        <family val="3"/>
        <charset val="128"/>
      </rPr>
      <t>（注４）事業場外での勤務について</t>
    </r>
    <r>
      <rPr>
        <sz val="18"/>
        <rFont val="ＭＳ ゴシック"/>
        <family val="3"/>
        <charset val="128"/>
      </rPr>
      <t xml:space="preserve">
　</t>
    </r>
    <r>
      <rPr>
        <sz val="16"/>
        <rFont val="ＭＳ ゴシック"/>
        <family val="3"/>
        <charset val="128"/>
      </rPr>
      <t>本申告書には、大学構内で業務を行った時間のみならず、出張先や自宅等の事業場外において本学の教育研究業務を行った時間も含めて記入してください。出張等に行った場合は、出張・研修欄に○を記入してください。</t>
    </r>
    <rPh sb="1" eb="2">
      <t>チュウ</t>
    </rPh>
    <rPh sb="25" eb="27">
      <t>ダイガク</t>
    </rPh>
    <rPh sb="27" eb="29">
      <t>コウナイ</t>
    </rPh>
    <rPh sb="30" eb="32">
      <t>ギョウム</t>
    </rPh>
    <rPh sb="33" eb="34">
      <t>オコナ</t>
    </rPh>
    <rPh sb="36" eb="38">
      <t>ジカン</t>
    </rPh>
    <rPh sb="44" eb="47">
      <t>シュッチョウサキ</t>
    </rPh>
    <rPh sb="76" eb="77">
      <t>フク</t>
    </rPh>
    <rPh sb="88" eb="90">
      <t>シュッチョウ</t>
    </rPh>
    <rPh sb="90" eb="91">
      <t>トウ</t>
    </rPh>
    <rPh sb="92" eb="93">
      <t>イ</t>
    </rPh>
    <rPh sb="95" eb="97">
      <t>バアイ</t>
    </rPh>
    <rPh sb="99" eb="101">
      <t>シュッチョウ</t>
    </rPh>
    <rPh sb="102" eb="104">
      <t>ケンシュウ</t>
    </rPh>
    <rPh sb="104" eb="105">
      <t>ラン</t>
    </rPh>
    <rPh sb="108" eb="110">
      <t>キニュウ</t>
    </rPh>
    <phoneticPr fontId="1"/>
  </si>
  <si>
    <t>○</t>
    <phoneticPr fontId="1"/>
  </si>
  <si>
    <r>
      <t xml:space="preserve">（注５）年次有給休暇について
</t>
    </r>
    <r>
      <rPr>
        <sz val="16"/>
        <rFont val="ＭＳ ゴシック"/>
        <family val="3"/>
        <charset val="128"/>
      </rPr>
      <t>年次有給休暇を取得した場合に、１日もしくは半日を記入してください。</t>
    </r>
    <rPh sb="1" eb="2">
      <t>チュウ</t>
    </rPh>
    <rPh sb="4" eb="6">
      <t>ネンジ</t>
    </rPh>
    <rPh sb="6" eb="8">
      <t>ユウキュウ</t>
    </rPh>
    <rPh sb="8" eb="10">
      <t>キュウカ</t>
    </rPh>
    <phoneticPr fontId="1"/>
  </si>
  <si>
    <t>１日</t>
    <rPh sb="1" eb="2">
      <t>ニチ</t>
    </rPh>
    <phoneticPr fontId="1"/>
  </si>
  <si>
    <t>【参考】健康管理時間の確認
「東京大学における教職員の長時間労働に対する面接指導実施要領」に基づき、産業医の面接指導の対象となる、１週あたり38時間45分を超えた時間
算出方法：総時間数－(総歴日数/7)*38.75</t>
    <rPh sb="1" eb="3">
      <t>サンコウ</t>
    </rPh>
    <rPh sb="4" eb="6">
      <t>ケンコウ</t>
    </rPh>
    <rPh sb="6" eb="8">
      <t>カンリ</t>
    </rPh>
    <rPh sb="8" eb="10">
      <t>ジカン</t>
    </rPh>
    <rPh sb="11" eb="13">
      <t>カクニン</t>
    </rPh>
    <phoneticPr fontId="1"/>
  </si>
  <si>
    <t>当月総歴日数(時間)</t>
    <rPh sb="0" eb="2">
      <t>トウゲツ</t>
    </rPh>
    <rPh sb="2" eb="3">
      <t>ソウ</t>
    </rPh>
    <rPh sb="3" eb="4">
      <t>レキ</t>
    </rPh>
    <rPh sb="4" eb="6">
      <t>ニッスウ</t>
    </rPh>
    <rPh sb="7" eb="9">
      <t>ジカン</t>
    </rPh>
    <phoneticPr fontId="1"/>
  </si>
  <si>
    <t>当月総時間数(時間)</t>
    <rPh sb="0" eb="2">
      <t>トウゲツ</t>
    </rPh>
    <rPh sb="2" eb="3">
      <t>ソウ</t>
    </rPh>
    <rPh sb="3" eb="6">
      <t>ジカンスウ</t>
    </rPh>
    <rPh sb="7" eb="9">
      <t>ジカン</t>
    </rPh>
    <phoneticPr fontId="1"/>
  </si>
  <si>
    <t>健康管理時間(時間)</t>
    <rPh sb="0" eb="2">
      <t>ケンコウ</t>
    </rPh>
    <rPh sb="2" eb="4">
      <t>カンリ</t>
    </rPh>
    <rPh sb="4" eb="6">
      <t>ジカン</t>
    </rPh>
    <rPh sb="7" eb="9">
      <t>ジカン</t>
    </rPh>
    <phoneticPr fontId="1"/>
  </si>
  <si>
    <t>２．深夜（22時～5時）・休日（土日祝）における業務（研究以外）について</t>
    <rPh sb="13" eb="15">
      <t>キュウジツ</t>
    </rPh>
    <rPh sb="16" eb="19">
      <t>ドニチシュク</t>
    </rPh>
    <rPh sb="24" eb="26">
      <t>ギョウム</t>
    </rPh>
    <rPh sb="27" eb="29">
      <t>ケンキュウ</t>
    </rPh>
    <rPh sb="29" eb="31">
      <t>イガイ</t>
    </rPh>
    <phoneticPr fontId="1"/>
  </si>
  <si>
    <t>　上表において、深夜（22時～5時）又は休日（土日祝　ただし休日振替を行った日は除く）に研究以外の本学の業務を命じられて従事した時間が含まれる場合には、下表にその内容を記入してください。研究以外の本学の業務とは、例えば、授業、入学試験、大学運営業務（キャンパス公開等のイベントや、大学の管理・運営に関わる会議への参加等）を指します。</t>
    <rPh sb="8" eb="10">
      <t>シンヤ</t>
    </rPh>
    <rPh sb="13" eb="14">
      <t>ジ</t>
    </rPh>
    <rPh sb="16" eb="17">
      <t>ジ</t>
    </rPh>
    <rPh sb="18" eb="19">
      <t>マタ</t>
    </rPh>
    <rPh sb="20" eb="22">
      <t>キュウジツ</t>
    </rPh>
    <rPh sb="23" eb="26">
      <t>ドニチシュク</t>
    </rPh>
    <rPh sb="30" eb="32">
      <t>キュウジツ</t>
    </rPh>
    <rPh sb="32" eb="34">
      <t>フリカエ</t>
    </rPh>
    <rPh sb="35" eb="36">
      <t>オコナ</t>
    </rPh>
    <rPh sb="38" eb="39">
      <t>ヒ</t>
    </rPh>
    <rPh sb="40" eb="41">
      <t>ノゾ</t>
    </rPh>
    <rPh sb="44" eb="46">
      <t>ケンキュウ</t>
    </rPh>
    <rPh sb="46" eb="48">
      <t>イガイ</t>
    </rPh>
    <rPh sb="55" eb="56">
      <t>メイ</t>
    </rPh>
    <rPh sb="60" eb="62">
      <t>ジュウジ</t>
    </rPh>
    <rPh sb="64" eb="66">
      <t>ジカン</t>
    </rPh>
    <rPh sb="67" eb="68">
      <t>フク</t>
    </rPh>
    <rPh sb="71" eb="73">
      <t>バアイ</t>
    </rPh>
    <rPh sb="76" eb="77">
      <t>シタ</t>
    </rPh>
    <rPh sb="77" eb="78">
      <t>ヒョウ</t>
    </rPh>
    <rPh sb="81" eb="83">
      <t>ナイヨウ</t>
    </rPh>
    <rPh sb="84" eb="86">
      <t>キニュウ</t>
    </rPh>
    <rPh sb="93" eb="95">
      <t>ケンキュウ</t>
    </rPh>
    <rPh sb="95" eb="97">
      <t>イガイ</t>
    </rPh>
    <rPh sb="98" eb="100">
      <t>ホンガク</t>
    </rPh>
    <rPh sb="101" eb="103">
      <t>ギョウム</t>
    </rPh>
    <rPh sb="106" eb="107">
      <t>タト</t>
    </rPh>
    <rPh sb="130" eb="133">
      <t>コウカイトウ</t>
    </rPh>
    <rPh sb="140" eb="142">
      <t>ダイガク</t>
    </rPh>
    <rPh sb="143" eb="145">
      <t>カンリ</t>
    </rPh>
    <rPh sb="146" eb="148">
      <t>ウンエイ</t>
    </rPh>
    <rPh sb="149" eb="150">
      <t>カカ</t>
    </rPh>
    <rPh sb="152" eb="154">
      <t>カイギ</t>
    </rPh>
    <rPh sb="156" eb="158">
      <t>サンカ</t>
    </rPh>
    <rPh sb="158" eb="159">
      <t>トウ</t>
    </rPh>
    <rPh sb="161" eb="162">
      <t>サ</t>
    </rPh>
    <phoneticPr fontId="1"/>
  </si>
  <si>
    <t>平日深夜（22時～5時）</t>
    <rPh sb="0" eb="2">
      <t>ヘイジツ</t>
    </rPh>
    <rPh sb="2" eb="4">
      <t>シンヤ</t>
    </rPh>
    <rPh sb="7" eb="8">
      <t>ジ</t>
    </rPh>
    <rPh sb="10" eb="11">
      <t>ジ</t>
    </rPh>
    <phoneticPr fontId="1"/>
  </si>
  <si>
    <t>休日（土日祝　ただし休日振替を行った日は除く）</t>
    <rPh sb="0" eb="2">
      <t>キュウジツ</t>
    </rPh>
    <rPh sb="3" eb="6">
      <t>ドニチシュク</t>
    </rPh>
    <rPh sb="10" eb="12">
      <t>キュウジツ</t>
    </rPh>
    <rPh sb="12" eb="14">
      <t>フリカエ</t>
    </rPh>
    <rPh sb="15" eb="16">
      <t>オコナ</t>
    </rPh>
    <rPh sb="18" eb="19">
      <t>ヒ</t>
    </rPh>
    <rPh sb="20" eb="21">
      <t>ノゾ</t>
    </rPh>
    <phoneticPr fontId="1"/>
  </si>
  <si>
    <t>日</t>
    <rPh sb="0" eb="1">
      <t>ヒ</t>
    </rPh>
    <phoneticPr fontId="1"/>
  </si>
  <si>
    <t>曜日</t>
    <rPh sb="0" eb="2">
      <t>ヨウビ</t>
    </rPh>
    <phoneticPr fontId="1"/>
  </si>
  <si>
    <t>業務内容</t>
    <rPh sb="0" eb="2">
      <t>ギョウム</t>
    </rPh>
    <rPh sb="2" eb="4">
      <t>ナイヨウ</t>
    </rPh>
    <phoneticPr fontId="1"/>
  </si>
  <si>
    <t>↓健康管理時間確認用の時間数集計欄ですので、記入は不要です。</t>
    <rPh sb="1" eb="3">
      <t>ケンコウ</t>
    </rPh>
    <rPh sb="3" eb="5">
      <t>カンリ</t>
    </rPh>
    <rPh sb="5" eb="7">
      <t>ジカン</t>
    </rPh>
    <rPh sb="7" eb="9">
      <t>カクニン</t>
    </rPh>
    <rPh sb="9" eb="10">
      <t>ヨウ</t>
    </rPh>
    <rPh sb="11" eb="14">
      <t>ジカンスウ</t>
    </rPh>
    <rPh sb="14" eb="16">
      <t>シュウケイ</t>
    </rPh>
    <rPh sb="16" eb="17">
      <t>ラン</t>
    </rPh>
    <rPh sb="22" eb="24">
      <t>キニュウ</t>
    </rPh>
    <rPh sb="25" eb="27">
      <t>フヨウ</t>
    </rPh>
    <phoneticPr fontId="1"/>
  </si>
  <si>
    <t>【事務で確認】</t>
    <rPh sb="1" eb="3">
      <t>ジム</t>
    </rPh>
    <rPh sb="4" eb="6">
      <t>カクニン</t>
    </rPh>
    <phoneticPr fontId="1"/>
  </si>
  <si>
    <t>開始
時刻</t>
    <rPh sb="0" eb="2">
      <t>カイシ</t>
    </rPh>
    <rPh sb="3" eb="5">
      <t>ジコク</t>
    </rPh>
    <phoneticPr fontId="1"/>
  </si>
  <si>
    <t>終了
時刻</t>
    <rPh sb="0" eb="2">
      <t>シュウリョウ</t>
    </rPh>
    <rPh sb="3" eb="5">
      <t>ジコク</t>
    </rPh>
    <phoneticPr fontId="1"/>
  </si>
  <si>
    <t>開始</t>
    <rPh sb="0" eb="2">
      <t>カイシ</t>
    </rPh>
    <phoneticPr fontId="1"/>
  </si>
  <si>
    <t>終了</t>
    <rPh sb="0" eb="2">
      <t>シュウリョウ</t>
    </rPh>
    <phoneticPr fontId="1"/>
  </si>
  <si>
    <t>時間数</t>
    <rPh sb="0" eb="3">
      <t>ジカンスウ</t>
    </rPh>
    <phoneticPr fontId="1"/>
  </si>
  <si>
    <t>勤務外</t>
    <rPh sb="0" eb="3">
      <t>キンムガイ</t>
    </rPh>
    <phoneticPr fontId="1"/>
  </si>
  <si>
    <t>出張</t>
    <rPh sb="0" eb="2">
      <t>シュッチョウ</t>
    </rPh>
    <phoneticPr fontId="1"/>
  </si>
  <si>
    <t>時間数－勤務外</t>
    <rPh sb="0" eb="3">
      <t>ジカンスウ</t>
    </rPh>
    <rPh sb="4" eb="7">
      <t>キンムガイ</t>
    </rPh>
    <phoneticPr fontId="1"/>
  </si>
  <si>
    <t>最終集計時間数</t>
    <rPh sb="0" eb="2">
      <t>サイシュウ</t>
    </rPh>
    <rPh sb="2" eb="4">
      <t>シュウケイ</t>
    </rPh>
    <rPh sb="4" eb="7">
      <t>ジカンスウ</t>
    </rPh>
    <phoneticPr fontId="1"/>
  </si>
  <si>
    <t>:</t>
    <phoneticPr fontId="1"/>
  </si>
  <si>
    <t>１８日</t>
    <rPh sb="2" eb="3">
      <t>ニチ</t>
    </rPh>
    <phoneticPr fontId="1"/>
  </si>
  <si>
    <t>２日</t>
    <rPh sb="1" eb="2">
      <t>ニチ</t>
    </rPh>
    <phoneticPr fontId="1"/>
  </si>
  <si>
    <t>１９日</t>
    <rPh sb="2" eb="3">
      <t>ニチ</t>
    </rPh>
    <phoneticPr fontId="1"/>
  </si>
  <si>
    <t>３日</t>
    <rPh sb="1" eb="2">
      <t>ニチ</t>
    </rPh>
    <phoneticPr fontId="1"/>
  </si>
  <si>
    <t>２０日</t>
    <rPh sb="2" eb="3">
      <t>ニチ</t>
    </rPh>
    <phoneticPr fontId="1"/>
  </si>
  <si>
    <t>４日</t>
    <rPh sb="1" eb="2">
      <t>ニチ</t>
    </rPh>
    <phoneticPr fontId="1"/>
  </si>
  <si>
    <t>２１日</t>
    <rPh sb="2" eb="3">
      <t>ニチ</t>
    </rPh>
    <phoneticPr fontId="1"/>
  </si>
  <si>
    <t>５日</t>
    <rPh sb="1" eb="2">
      <t>ニチ</t>
    </rPh>
    <phoneticPr fontId="1"/>
  </si>
  <si>
    <t>２２日</t>
    <rPh sb="2" eb="3">
      <t>ニチ</t>
    </rPh>
    <phoneticPr fontId="1"/>
  </si>
  <si>
    <t>６日</t>
    <rPh sb="1" eb="2">
      <t>ニチ</t>
    </rPh>
    <phoneticPr fontId="1"/>
  </si>
  <si>
    <t>２３日</t>
    <rPh sb="2" eb="3">
      <t>ニチ</t>
    </rPh>
    <phoneticPr fontId="1"/>
  </si>
  <si>
    <t>７日</t>
    <rPh sb="1" eb="2">
      <t>ニチ</t>
    </rPh>
    <phoneticPr fontId="1"/>
  </si>
  <si>
    <t>２４日</t>
    <rPh sb="2" eb="3">
      <t>ニチ</t>
    </rPh>
    <phoneticPr fontId="1"/>
  </si>
  <si>
    <t>８日</t>
    <rPh sb="1" eb="2">
      <t>ニチ</t>
    </rPh>
    <phoneticPr fontId="1"/>
  </si>
  <si>
    <t>２５日</t>
    <rPh sb="2" eb="3">
      <t>ニチ</t>
    </rPh>
    <phoneticPr fontId="1"/>
  </si>
  <si>
    <t>９日</t>
    <rPh sb="1" eb="2">
      <t>ニチ</t>
    </rPh>
    <phoneticPr fontId="1"/>
  </si>
  <si>
    <t>２６日</t>
    <rPh sb="2" eb="3">
      <t>ニチ</t>
    </rPh>
    <phoneticPr fontId="1"/>
  </si>
  <si>
    <t>１０日</t>
    <rPh sb="2" eb="3">
      <t>ニチ</t>
    </rPh>
    <phoneticPr fontId="1"/>
  </si>
  <si>
    <t>２７日</t>
    <rPh sb="2" eb="3">
      <t>ニチ</t>
    </rPh>
    <phoneticPr fontId="1"/>
  </si>
  <si>
    <t>１１日</t>
    <rPh sb="2" eb="3">
      <t>ニチ</t>
    </rPh>
    <phoneticPr fontId="1"/>
  </si>
  <si>
    <t>２８日</t>
    <rPh sb="2" eb="3">
      <t>ニチ</t>
    </rPh>
    <phoneticPr fontId="1"/>
  </si>
  <si>
    <t>１２日</t>
    <rPh sb="2" eb="3">
      <t>ニチ</t>
    </rPh>
    <phoneticPr fontId="1"/>
  </si>
  <si>
    <t>２９日</t>
    <rPh sb="2" eb="3">
      <t>ニチ</t>
    </rPh>
    <phoneticPr fontId="1"/>
  </si>
  <si>
    <t>１３日</t>
    <rPh sb="2" eb="3">
      <t>ニチ</t>
    </rPh>
    <phoneticPr fontId="1"/>
  </si>
  <si>
    <t>３０日</t>
    <rPh sb="2" eb="3">
      <t>ニチ</t>
    </rPh>
    <phoneticPr fontId="1"/>
  </si>
  <si>
    <t>１４日</t>
    <rPh sb="2" eb="3">
      <t>ニチ</t>
    </rPh>
    <phoneticPr fontId="1"/>
  </si>
  <si>
    <t>１５日</t>
    <rPh sb="2" eb="3">
      <t>ニチ</t>
    </rPh>
    <phoneticPr fontId="1"/>
  </si>
  <si>
    <t>１６日</t>
    <rPh sb="2" eb="3">
      <t>ニチ</t>
    </rPh>
    <phoneticPr fontId="1"/>
  </si>
  <si>
    <t>当月総歴日数(日)</t>
    <rPh sb="0" eb="2">
      <t>トウゲツ</t>
    </rPh>
    <rPh sb="2" eb="3">
      <t>ソウ</t>
    </rPh>
    <rPh sb="3" eb="4">
      <t>レキ</t>
    </rPh>
    <rPh sb="4" eb="6">
      <t>ニッスウ</t>
    </rPh>
    <rPh sb="7" eb="8">
      <t>ニチ</t>
    </rPh>
    <phoneticPr fontId="1"/>
  </si>
  <si>
    <t>１７日</t>
    <rPh sb="2" eb="3">
      <t>ニチ</t>
    </rPh>
    <phoneticPr fontId="1"/>
  </si>
  <si>
    <t>３１日</t>
    <rPh sb="2" eb="3">
      <t>ニチ</t>
    </rPh>
    <phoneticPr fontId="1"/>
  </si>
  <si>
    <t>休日</t>
    <rPh sb="0" eb="2">
      <t>キュウジツ</t>
    </rPh>
    <phoneticPr fontId="1"/>
  </si>
  <si>
    <t>休日</t>
    <rPh sb="0" eb="2">
      <t>キュウジツ</t>
    </rPh>
    <phoneticPr fontId="5"/>
  </si>
  <si>
    <t>↑東京大学職員名簿と同じ表記でお願いします</t>
    <rPh sb="10" eb="11">
      <t>オナ</t>
    </rPh>
    <rPh sb="12" eb="14">
      <t>ヒョウキ</t>
    </rPh>
    <rPh sb="16" eb="17">
      <t>ネガ</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</si>
</sst>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d&quot;日&quot;"/>
    <numFmt numFmtId="177" formatCode="m/d;@"/>
    <numFmt numFmtId="178" formatCode="[h]:mm"/>
    <numFmt numFmtId="179" formatCode="yyyy/mm/dd"/>
    <numFmt numFmtId="180" formatCode="00"/>
    <numFmt numFmtId="181" formatCode="[&lt;=999]00;[&lt;=9999]000\-00;000\-0000"/>
    <numFmt numFmtId="182" formatCode="#"/>
    <numFmt numFmtId="183" formatCode="0.00_ "/>
  </numFmts>
  <fonts count="33" x14ac:knownFonts="1">
    <font>
      <sz val="11"/>
      <name val="ＭＳ 明朝"/>
      <family val="1"/>
      <charset val="128"/>
    </font>
    <font>
      <sz val="6"/>
      <name val="ＭＳ 明朝"/>
      <family val="1"/>
      <charset val="128"/>
    </font>
    <font>
      <sz val="11"/>
      <name val="ＭＳ ゴシック"/>
      <family val="3"/>
      <charset val="128"/>
    </font>
    <font>
      <sz val="11"/>
      <name val="ＭＳ Ｐゴシック"/>
      <family val="3"/>
      <charset val="128"/>
    </font>
    <font>
      <sz val="14"/>
      <name val="ＭＳ ゴシック"/>
      <family val="3"/>
      <charset val="128"/>
    </font>
    <font>
      <sz val="6"/>
      <name val="ＭＳ Ｐゴシック"/>
      <family val="3"/>
      <charset val="128"/>
    </font>
    <font>
      <sz val="12"/>
      <name val="ＭＳ ゴシック"/>
      <family val="3"/>
      <charset val="128"/>
    </font>
    <font>
      <b/>
      <sz val="26"/>
      <name val="ＭＳ ゴシック"/>
      <family val="3"/>
      <charset val="128"/>
    </font>
    <font>
      <sz val="26"/>
      <name val="ＭＳ ゴシック"/>
      <family val="3"/>
      <charset val="128"/>
    </font>
    <font>
      <b/>
      <sz val="18"/>
      <name val="ＭＳ ゴシック"/>
      <family val="3"/>
      <charset val="128"/>
    </font>
    <font>
      <b/>
      <sz val="22"/>
      <name val="ＭＳ ゴシック"/>
      <family val="3"/>
      <charset val="128"/>
    </font>
    <font>
      <b/>
      <sz val="24"/>
      <name val="ＭＳ ゴシック"/>
      <family val="3"/>
      <charset val="128"/>
    </font>
    <font>
      <sz val="20"/>
      <name val="ＭＳ ゴシック"/>
      <family val="3"/>
      <charset val="128"/>
    </font>
    <font>
      <sz val="24"/>
      <name val="ＭＳ ゴシック"/>
      <family val="3"/>
      <charset val="128"/>
    </font>
    <font>
      <sz val="16"/>
      <name val="ＭＳ ゴシック"/>
      <family val="3"/>
      <charset val="128"/>
    </font>
    <font>
      <sz val="18"/>
      <name val="ＭＳ ゴシック"/>
      <family val="3"/>
      <charset val="128"/>
    </font>
    <font>
      <b/>
      <sz val="36"/>
      <name val="ＭＳ ゴシック"/>
      <family val="3"/>
      <charset val="128"/>
    </font>
    <font>
      <b/>
      <sz val="12"/>
      <name val="ＭＳ ゴシック"/>
      <family val="3"/>
      <charset val="128"/>
    </font>
    <font>
      <b/>
      <sz val="16"/>
      <name val="ＭＳ ゴシック"/>
      <family val="3"/>
      <charset val="128"/>
    </font>
    <font>
      <sz val="28"/>
      <name val="ＭＳ ゴシック"/>
      <family val="3"/>
      <charset val="128"/>
    </font>
    <font>
      <b/>
      <sz val="14"/>
      <name val="ＭＳ ゴシック"/>
      <family val="3"/>
      <charset val="128"/>
    </font>
    <font>
      <sz val="16"/>
      <color indexed="10"/>
      <name val="ＭＳ ゴシック"/>
      <family val="3"/>
      <charset val="128"/>
    </font>
    <font>
      <b/>
      <sz val="28"/>
      <name val="ＭＳ ゴシック"/>
      <family val="3"/>
      <charset val="128"/>
    </font>
    <font>
      <b/>
      <sz val="26"/>
      <color theme="1"/>
      <name val="ＭＳ ゴシック"/>
      <family val="3"/>
      <charset val="128"/>
    </font>
    <font>
      <sz val="26"/>
      <color theme="1"/>
      <name val="ＭＳ ゴシック"/>
      <family val="3"/>
      <charset val="128"/>
    </font>
    <font>
      <sz val="26"/>
      <color rgb="FFFF0000"/>
      <name val="ＭＳ ゴシック"/>
      <family val="3"/>
      <charset val="128"/>
    </font>
    <font>
      <sz val="26"/>
      <color rgb="FF0070C0"/>
      <name val="ＭＳ ゴシック"/>
      <family val="3"/>
      <charset val="128"/>
    </font>
    <font>
      <sz val="20"/>
      <color rgb="FFFF0000"/>
      <name val="ＭＳ ゴシック"/>
      <family val="3"/>
      <charset val="128"/>
    </font>
    <font>
      <sz val="12"/>
      <color rgb="FFFF0000"/>
      <name val="ＭＳ ゴシック"/>
      <family val="3"/>
      <charset val="128"/>
    </font>
    <font>
      <sz val="11"/>
      <color rgb="FF0070C0"/>
      <name val="ＭＳ ゴシック"/>
      <family val="3"/>
      <charset val="128"/>
    </font>
    <font>
      <sz val="11"/>
      <color rgb="FFFF0000"/>
      <name val="ＭＳ ゴシック"/>
      <family val="3"/>
      <charset val="128"/>
    </font>
    <font>
      <sz val="16"/>
      <color rgb="FFFF0000"/>
      <name val="ＭＳ ゴシック"/>
      <family val="3"/>
      <charset val="128"/>
    </font>
    <font>
      <b/>
      <sz val="24"/>
      <color theme="1"/>
      <name val="ＭＳ ゴシック"/>
      <family val="3"/>
      <charset val="128"/>
    </font>
  </fonts>
  <fills count="8">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FF00"/>
        <bgColor indexed="64"/>
      </patternFill>
    </fill>
    <fill>
      <patternFill patternType="solid">
        <fgColor theme="7"/>
        <bgColor indexed="64"/>
      </patternFill>
    </fill>
    <fill>
      <patternFill patternType="solid">
        <fgColor theme="4" tint="0.59999389629810485"/>
        <bgColor indexed="64"/>
      </patternFill>
    </fill>
    <fill>
      <patternFill patternType="solid">
        <fgColor theme="0" tint="-0.14999847407452621"/>
        <bgColor indexed="64"/>
      </patternFill>
    </fill>
  </fills>
  <borders count="77">
    <border>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bottom/>
      <diagonal/>
    </border>
    <border>
      <left/>
      <right/>
      <top style="thin">
        <color indexed="64"/>
      </top>
      <bottom style="medium">
        <color indexed="64"/>
      </bottom>
      <diagonal/>
    </border>
    <border>
      <left style="hair">
        <color indexed="64"/>
      </left>
      <right style="hair">
        <color indexed="64"/>
      </right>
      <top style="medium">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style="thin">
        <color indexed="64"/>
      </top>
      <bottom style="medium">
        <color indexed="64"/>
      </bottom>
      <diagonal/>
    </border>
    <border>
      <left style="hair">
        <color indexed="64"/>
      </left>
      <right style="hair">
        <color indexed="64"/>
      </right>
      <top/>
      <bottom style="thin">
        <color indexed="64"/>
      </bottom>
      <diagonal/>
    </border>
    <border>
      <left style="hair">
        <color indexed="64"/>
      </left>
      <right style="hair">
        <color indexed="64"/>
      </right>
      <top/>
      <bottom/>
      <diagonal/>
    </border>
    <border>
      <left/>
      <right/>
      <top style="medium">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style="thin">
        <color indexed="64"/>
      </top>
      <bottom style="medium">
        <color indexed="64"/>
      </bottom>
      <diagonal/>
    </border>
    <border>
      <left/>
      <right/>
      <top style="thin">
        <color indexed="64"/>
      </top>
      <bottom style="thin">
        <color indexed="64"/>
      </bottom>
      <diagonal/>
    </border>
    <border>
      <left/>
      <right/>
      <top style="thin">
        <color indexed="64"/>
      </top>
      <bottom/>
      <diagonal/>
    </border>
    <border>
      <left style="hair">
        <color indexed="64"/>
      </left>
      <right style="thin">
        <color indexed="64"/>
      </right>
      <top style="thin">
        <color indexed="64"/>
      </top>
      <bottom style="medium">
        <color indexed="64"/>
      </bottom>
      <diagonal/>
    </border>
    <border>
      <left/>
      <right/>
      <top style="medium">
        <color indexed="64"/>
      </top>
      <bottom/>
      <diagonal/>
    </border>
    <border>
      <left style="thin">
        <color indexed="64"/>
      </left>
      <right/>
      <top style="thin">
        <color indexed="64"/>
      </top>
      <bottom style="medium">
        <color indexed="64"/>
      </bottom>
      <diagonal/>
    </border>
    <border>
      <left style="double">
        <color indexed="64"/>
      </left>
      <right/>
      <top/>
      <bottom/>
      <diagonal/>
    </border>
    <border>
      <left style="hair">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hair">
        <color indexed="64"/>
      </right>
      <top style="medium">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style="medium">
        <color indexed="64"/>
      </bottom>
      <diagonal/>
    </border>
    <border>
      <left style="thin">
        <color indexed="64"/>
      </left>
      <right style="hair">
        <color indexed="64"/>
      </right>
      <top style="medium">
        <color indexed="64"/>
      </top>
      <bottom/>
      <diagonal/>
    </border>
    <border>
      <left style="thin">
        <color indexed="64"/>
      </left>
      <right style="hair">
        <color indexed="64"/>
      </right>
      <top/>
      <bottom/>
      <diagonal/>
    </border>
    <border>
      <left style="thin">
        <color indexed="64"/>
      </left>
      <right style="hair">
        <color indexed="64"/>
      </right>
      <top style="thin">
        <color indexed="64"/>
      </top>
      <bottom/>
      <diagonal/>
    </border>
    <border>
      <left style="thin">
        <color indexed="64"/>
      </left>
      <right style="hair">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hair">
        <color indexed="64"/>
      </left>
      <right style="thin">
        <color indexed="64"/>
      </right>
      <top style="medium">
        <color indexed="64"/>
      </top>
      <bottom style="thin">
        <color indexed="64"/>
      </bottom>
      <diagonal/>
    </border>
    <border>
      <left style="hair">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right style="medium">
        <color indexed="64"/>
      </right>
      <top/>
      <bottom/>
      <diagonal/>
    </border>
    <border>
      <left/>
      <right style="double">
        <color indexed="64"/>
      </right>
      <top/>
      <bottom/>
      <diagonal/>
    </border>
    <border>
      <left style="medium">
        <color indexed="64"/>
      </left>
      <right style="medium">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style="medium">
        <color indexed="64"/>
      </top>
      <bottom/>
      <diagonal/>
    </border>
    <border>
      <left/>
      <right style="medium">
        <color indexed="64"/>
      </right>
      <top/>
      <bottom style="medium">
        <color indexed="64"/>
      </bottom>
      <diagonal/>
    </border>
  </borders>
  <cellStyleXfs count="3">
    <xf numFmtId="0" fontId="0" fillId="0" borderId="0"/>
    <xf numFmtId="0" fontId="3" fillId="0" borderId="0">
      <alignment vertical="center"/>
    </xf>
    <xf numFmtId="0" fontId="3" fillId="0" borderId="0">
      <alignment vertical="center"/>
    </xf>
  </cellStyleXfs>
  <cellXfs count="304">
    <xf numFmtId="0" fontId="0" fillId="0" borderId="0" xfId="0"/>
    <xf numFmtId="179" fontId="3" fillId="0" borderId="0" xfId="2" applyNumberFormat="1">
      <alignment vertical="center"/>
    </xf>
    <xf numFmtId="0" fontId="3" fillId="0" borderId="0" xfId="2">
      <alignment vertical="center"/>
    </xf>
    <xf numFmtId="0" fontId="8" fillId="0" borderId="0" xfId="0" applyFont="1" applyAlignment="1">
      <alignment vertical="center" wrapText="1"/>
    </xf>
    <xf numFmtId="0" fontId="8" fillId="0" borderId="0" xfId="0" applyFont="1" applyAlignment="1">
      <alignment vertical="center"/>
    </xf>
    <xf numFmtId="0" fontId="7" fillId="0" borderId="0" xfId="0" applyFont="1" applyAlignment="1">
      <alignment vertical="center"/>
    </xf>
    <xf numFmtId="0" fontId="8" fillId="0" borderId="0" xfId="0" applyFont="1"/>
    <xf numFmtId="0" fontId="8" fillId="0" borderId="0" xfId="0" applyFont="1" applyAlignment="1">
      <alignment horizontal="left" vertical="center" wrapText="1"/>
    </xf>
    <xf numFmtId="0" fontId="7" fillId="0" borderId="0" xfId="0" applyFont="1" applyAlignment="1">
      <alignment horizontal="right" vertical="center"/>
    </xf>
    <xf numFmtId="0" fontId="8" fillId="0" borderId="0" xfId="0" applyFont="1" applyAlignment="1">
      <alignment horizontal="left" vertical="center"/>
    </xf>
    <xf numFmtId="0" fontId="23" fillId="0" borderId="0" xfId="0" applyFont="1" applyAlignment="1">
      <alignment vertical="center" wrapText="1"/>
    </xf>
    <xf numFmtId="0" fontId="8" fillId="0" borderId="0" xfId="0" applyFont="1" applyAlignment="1">
      <alignment horizontal="center" vertical="center"/>
    </xf>
    <xf numFmtId="0" fontId="24" fillId="0" borderId="0" xfId="0" applyFont="1" applyAlignment="1">
      <alignment vertical="center" wrapText="1"/>
    </xf>
    <xf numFmtId="2" fontId="8" fillId="0" borderId="0" xfId="0" applyNumberFormat="1" applyFont="1" applyAlignment="1">
      <alignment horizontal="center" vertical="center"/>
    </xf>
    <xf numFmtId="49" fontId="8" fillId="0" borderId="0" xfId="0" applyNumberFormat="1" applyFont="1" applyAlignment="1">
      <alignment horizontal="left" vertical="center"/>
    </xf>
    <xf numFmtId="49" fontId="8" fillId="0" borderId="0" xfId="0" applyNumberFormat="1" applyFont="1" applyAlignment="1">
      <alignment horizontal="left" vertical="center" wrapText="1"/>
    </xf>
    <xf numFmtId="0" fontId="13" fillId="0" borderId="0" xfId="0" applyFont="1" applyAlignment="1">
      <alignment horizontal="center" vertical="center"/>
    </xf>
    <xf numFmtId="0" fontId="13" fillId="0" borderId="0" xfId="0" applyFont="1" applyAlignment="1">
      <alignment vertical="center"/>
    </xf>
    <xf numFmtId="0" fontId="13" fillId="0" borderId="0" xfId="0" applyFont="1" applyAlignment="1">
      <alignment horizontal="center" vertical="center" wrapText="1"/>
    </xf>
    <xf numFmtId="2" fontId="13" fillId="0" borderId="0" xfId="0" applyNumberFormat="1" applyFont="1" applyAlignment="1">
      <alignment horizontal="center" vertical="center"/>
    </xf>
    <xf numFmtId="0" fontId="13" fillId="0" borderId="0" xfId="0" applyFont="1" applyAlignment="1">
      <alignment horizontal="left" vertical="center" wrapText="1"/>
    </xf>
    <xf numFmtId="0" fontId="13" fillId="0" borderId="0" xfId="0" applyFont="1" applyAlignment="1">
      <alignment vertical="center" wrapText="1"/>
    </xf>
    <xf numFmtId="0" fontId="7" fillId="0" borderId="0" xfId="0" applyFont="1" applyAlignment="1">
      <alignment horizontal="center" vertical="center"/>
    </xf>
    <xf numFmtId="0" fontId="15" fillId="0" borderId="0" xfId="0" applyFont="1" applyAlignment="1">
      <alignment horizontal="left" vertical="center"/>
    </xf>
    <xf numFmtId="0" fontId="2" fillId="0" borderId="0" xfId="0" applyFont="1" applyAlignment="1">
      <alignment vertical="center"/>
    </xf>
    <xf numFmtId="49" fontId="2" fillId="0" borderId="0" xfId="0" applyNumberFormat="1" applyFont="1" applyAlignment="1">
      <alignment horizontal="left" vertical="center"/>
    </xf>
    <xf numFmtId="0" fontId="12" fillId="0" borderId="0" xfId="0" applyFont="1" applyAlignment="1">
      <alignment horizontal="left" vertical="center" wrapText="1"/>
    </xf>
    <xf numFmtId="0" fontId="15" fillId="0" borderId="1" xfId="0" applyFont="1" applyBorder="1" applyAlignment="1">
      <alignment horizontal="left" vertical="center" wrapText="1"/>
    </xf>
    <xf numFmtId="0" fontId="11" fillId="0" borderId="0" xfId="0" applyFont="1" applyAlignment="1">
      <alignment vertical="center"/>
    </xf>
    <xf numFmtId="0" fontId="4" fillId="0" borderId="2" xfId="0" applyFont="1" applyBorder="1" applyAlignment="1">
      <alignment horizontal="center" vertical="center"/>
    </xf>
    <xf numFmtId="0" fontId="4" fillId="0" borderId="3" xfId="0" applyFont="1" applyBorder="1" applyAlignment="1">
      <alignment vertical="center"/>
    </xf>
    <xf numFmtId="0" fontId="4" fillId="0" borderId="0" xfId="0" applyFont="1" applyAlignment="1">
      <alignment vertical="center" wrapText="1"/>
    </xf>
    <xf numFmtId="176" fontId="14" fillId="0" borderId="4" xfId="0" applyNumberFormat="1" applyFont="1" applyBorder="1" applyAlignment="1">
      <alignment horizontal="right" vertical="center"/>
    </xf>
    <xf numFmtId="0" fontId="14" fillId="0" borderId="2" xfId="0" applyFont="1" applyBorder="1" applyAlignment="1">
      <alignment horizontal="center" vertical="center"/>
    </xf>
    <xf numFmtId="176" fontId="14" fillId="0" borderId="5" xfId="0" applyNumberFormat="1" applyFont="1" applyBorder="1" applyAlignment="1">
      <alignment horizontal="right" vertical="center"/>
    </xf>
    <xf numFmtId="0" fontId="14" fillId="0" borderId="6" xfId="0" applyFont="1" applyBorder="1" applyAlignment="1">
      <alignment horizontal="center" vertical="center"/>
    </xf>
    <xf numFmtId="0" fontId="14" fillId="0" borderId="7" xfId="0" applyFont="1" applyBorder="1" applyAlignment="1">
      <alignment horizontal="center" vertical="center"/>
    </xf>
    <xf numFmtId="0" fontId="8" fillId="3" borderId="0" xfId="0" applyFont="1" applyFill="1" applyAlignment="1">
      <alignment vertical="center"/>
    </xf>
    <xf numFmtId="176" fontId="8" fillId="3" borderId="0" xfId="0" applyNumberFormat="1" applyFont="1" applyFill="1" applyAlignment="1">
      <alignment vertical="center"/>
    </xf>
    <xf numFmtId="176" fontId="8" fillId="3" borderId="0" xfId="0" applyNumberFormat="1" applyFont="1" applyFill="1" applyAlignment="1">
      <alignment horizontal="right" vertical="center"/>
    </xf>
    <xf numFmtId="20" fontId="25" fillId="3" borderId="0" xfId="0" applyNumberFormat="1" applyFont="1" applyFill="1" applyAlignment="1">
      <alignment vertical="center" wrapText="1"/>
    </xf>
    <xf numFmtId="0" fontId="8" fillId="3" borderId="0" xfId="0" applyFont="1" applyFill="1" applyAlignment="1">
      <alignment horizontal="center" vertical="center"/>
    </xf>
    <xf numFmtId="0" fontId="8" fillId="3" borderId="0" xfId="0" applyFont="1" applyFill="1" applyAlignment="1">
      <alignment horizontal="left" vertical="center" wrapText="1"/>
    </xf>
    <xf numFmtId="0" fontId="4" fillId="0" borderId="0" xfId="0" applyFont="1" applyAlignment="1">
      <alignment horizontal="left" vertical="center"/>
    </xf>
    <xf numFmtId="176" fontId="14" fillId="0" borderId="8" xfId="0" applyNumberFormat="1" applyFont="1" applyBorder="1" applyAlignment="1">
      <alignment vertical="center"/>
    </xf>
    <xf numFmtId="0" fontId="14" fillId="0" borderId="9" xfId="0" applyFont="1" applyBorder="1" applyAlignment="1">
      <alignment horizontal="center" vertical="center"/>
    </xf>
    <xf numFmtId="176" fontId="14" fillId="0" borderId="8" xfId="0" applyNumberFormat="1" applyFont="1" applyBorder="1" applyAlignment="1">
      <alignment horizontal="right" vertical="center"/>
    </xf>
    <xf numFmtId="0" fontId="19" fillId="0" borderId="0" xfId="0" applyFont="1" applyAlignment="1">
      <alignment horizontal="center" vertical="center" wrapText="1"/>
    </xf>
    <xf numFmtId="55" fontId="11" fillId="0" borderId="0" xfId="0" applyNumberFormat="1" applyFont="1" applyAlignment="1">
      <alignment horizontal="center" vertical="center"/>
    </xf>
    <xf numFmtId="20" fontId="8" fillId="0" borderId="0" xfId="0" applyNumberFormat="1" applyFont="1" applyAlignment="1">
      <alignment horizontal="center" vertical="center"/>
    </xf>
    <xf numFmtId="0" fontId="14" fillId="0" borderId="10" xfId="0" applyFont="1" applyBorder="1" applyAlignment="1">
      <alignment horizontal="center" vertical="center"/>
    </xf>
    <xf numFmtId="20" fontId="12" fillId="0" borderId="12" xfId="0" applyNumberFormat="1" applyFont="1" applyBorder="1" applyAlignment="1">
      <alignment horizontal="center" vertical="center"/>
    </xf>
    <xf numFmtId="20" fontId="12" fillId="0" borderId="13" xfId="0" applyNumberFormat="1" applyFont="1" applyBorder="1" applyAlignment="1">
      <alignment horizontal="center" vertical="center"/>
    </xf>
    <xf numFmtId="20" fontId="12" fillId="0" borderId="14" xfId="0" applyNumberFormat="1" applyFont="1" applyBorder="1" applyAlignment="1">
      <alignment horizontal="center" vertical="center"/>
    </xf>
    <xf numFmtId="20" fontId="12" fillId="0" borderId="15" xfId="0" applyNumberFormat="1" applyFont="1" applyBorder="1" applyAlignment="1">
      <alignment horizontal="center" vertical="center"/>
    </xf>
    <xf numFmtId="20" fontId="12" fillId="0" borderId="16" xfId="0" applyNumberFormat="1" applyFont="1" applyBorder="1" applyAlignment="1">
      <alignment horizontal="center" vertical="center"/>
    </xf>
    <xf numFmtId="20" fontId="12" fillId="0" borderId="17" xfId="0" applyNumberFormat="1" applyFont="1" applyBorder="1" applyAlignment="1">
      <alignment horizontal="center" vertical="center"/>
    </xf>
    <xf numFmtId="0" fontId="14" fillId="0" borderId="0" xfId="0" applyFont="1" applyAlignment="1">
      <alignment horizontal="center" vertical="center" wrapText="1"/>
    </xf>
    <xf numFmtId="20" fontId="14" fillId="0" borderId="0" xfId="0" applyNumberFormat="1" applyFont="1" applyAlignment="1">
      <alignment horizontal="center" vertical="center"/>
    </xf>
    <xf numFmtId="181" fontId="12" fillId="0" borderId="18" xfId="0" applyNumberFormat="1" applyFont="1" applyBorder="1" applyAlignment="1">
      <alignment horizontal="center" vertical="center"/>
    </xf>
    <xf numFmtId="181" fontId="12" fillId="0" borderId="19" xfId="0" applyNumberFormat="1" applyFont="1" applyBorder="1" applyAlignment="1">
      <alignment horizontal="center" vertical="center"/>
    </xf>
    <xf numFmtId="181" fontId="12" fillId="0" borderId="20" xfId="0" applyNumberFormat="1" applyFont="1" applyBorder="1" applyAlignment="1">
      <alignment horizontal="center" vertical="center"/>
    </xf>
    <xf numFmtId="181" fontId="27" fillId="0" borderId="20" xfId="0" applyNumberFormat="1" applyFont="1" applyBorder="1" applyAlignment="1">
      <alignment horizontal="center" vertical="center"/>
    </xf>
    <xf numFmtId="181" fontId="12" fillId="0" borderId="21" xfId="0" applyNumberFormat="1" applyFont="1" applyBorder="1" applyAlignment="1">
      <alignment horizontal="center" vertical="center"/>
    </xf>
    <xf numFmtId="181" fontId="27" fillId="0" borderId="19" xfId="0" applyNumberFormat="1" applyFont="1" applyBorder="1" applyAlignment="1">
      <alignment horizontal="center" vertical="center"/>
    </xf>
    <xf numFmtId="181" fontId="12" fillId="0" borderId="22" xfId="0" applyNumberFormat="1" applyFont="1" applyBorder="1" applyAlignment="1">
      <alignment horizontal="center" vertical="center"/>
    </xf>
    <xf numFmtId="181" fontId="12" fillId="0" borderId="0" xfId="0" applyNumberFormat="1" applyFont="1" applyAlignment="1">
      <alignment horizontal="center" vertical="center"/>
    </xf>
    <xf numFmtId="181" fontId="12" fillId="0" borderId="23" xfId="0" applyNumberFormat="1" applyFont="1" applyBorder="1" applyAlignment="1">
      <alignment horizontal="center" vertical="center"/>
    </xf>
    <xf numFmtId="181" fontId="12" fillId="0" borderId="25" xfId="0" applyNumberFormat="1" applyFont="1" applyBorder="1" applyAlignment="1">
      <alignment horizontal="center" vertical="center"/>
    </xf>
    <xf numFmtId="0" fontId="8" fillId="0" borderId="26" xfId="0" applyFont="1" applyBorder="1" applyAlignment="1">
      <alignment horizontal="left" vertical="center" wrapText="1"/>
    </xf>
    <xf numFmtId="0" fontId="28" fillId="0" borderId="9" xfId="0" applyFont="1" applyBorder="1" applyAlignment="1">
      <alignment horizontal="center" vertical="center" textRotation="255"/>
    </xf>
    <xf numFmtId="0" fontId="28" fillId="0" borderId="2" xfId="0" applyFont="1" applyBorder="1" applyAlignment="1">
      <alignment horizontal="center" vertical="center" textRotation="255"/>
    </xf>
    <xf numFmtId="0" fontId="28" fillId="0" borderId="6" xfId="0" applyFont="1" applyBorder="1" applyAlignment="1">
      <alignment horizontal="center" vertical="center" textRotation="255"/>
    </xf>
    <xf numFmtId="0" fontId="6" fillId="0" borderId="7" xfId="0" applyFont="1" applyBorder="1" applyAlignment="1">
      <alignment vertical="center"/>
    </xf>
    <xf numFmtId="20" fontId="8" fillId="0" borderId="0" xfId="0" applyNumberFormat="1" applyFont="1" applyAlignment="1">
      <alignment vertical="center"/>
    </xf>
    <xf numFmtId="0" fontId="2" fillId="2" borderId="0" xfId="0" applyFont="1" applyFill="1" applyAlignment="1">
      <alignment vertical="center" wrapText="1"/>
    </xf>
    <xf numFmtId="55" fontId="11" fillId="0" borderId="0" xfId="0" applyNumberFormat="1" applyFont="1" applyAlignment="1">
      <alignment vertical="center"/>
    </xf>
    <xf numFmtId="0" fontId="19" fillId="0" borderId="0" xfId="0" applyFont="1" applyAlignment="1">
      <alignment vertical="center" wrapText="1"/>
    </xf>
    <xf numFmtId="0" fontId="4" fillId="0" borderId="8" xfId="0" applyFont="1" applyBorder="1" applyAlignment="1">
      <alignment horizontal="center" vertical="center"/>
    </xf>
    <xf numFmtId="0" fontId="4" fillId="0" borderId="13" xfId="0" applyFont="1" applyBorder="1" applyAlignment="1">
      <alignment horizontal="center" vertical="center"/>
    </xf>
    <xf numFmtId="0" fontId="8" fillId="3" borderId="28" xfId="0" applyFont="1" applyFill="1" applyBorder="1" applyAlignment="1">
      <alignment vertical="center"/>
    </xf>
    <xf numFmtId="181" fontId="4" fillId="0" borderId="23" xfId="0" applyNumberFormat="1" applyFont="1" applyBorder="1" applyAlignment="1">
      <alignment horizontal="center" vertical="center"/>
    </xf>
    <xf numFmtId="181" fontId="4" fillId="0" borderId="29" xfId="0" applyNumberFormat="1" applyFont="1" applyBorder="1" applyAlignment="1">
      <alignment horizontal="center" vertical="center"/>
    </xf>
    <xf numFmtId="0" fontId="14" fillId="0" borderId="30" xfId="0" applyFont="1" applyBorder="1" applyAlignment="1">
      <alignment horizontal="center" vertical="center" wrapText="1"/>
    </xf>
    <xf numFmtId="0" fontId="12" fillId="0" borderId="30" xfId="0" applyFont="1" applyBorder="1" applyAlignment="1">
      <alignment horizontal="center" vertical="center" wrapText="1"/>
    </xf>
    <xf numFmtId="176" fontId="4" fillId="0" borderId="4" xfId="0" applyNumberFormat="1" applyFont="1" applyBorder="1" applyAlignment="1">
      <alignment horizontal="center" vertical="center"/>
    </xf>
    <xf numFmtId="0" fontId="12" fillId="0" borderId="31" xfId="0" applyFont="1" applyBorder="1" applyAlignment="1">
      <alignment horizontal="center" vertical="center" wrapText="1"/>
    </xf>
    <xf numFmtId="181" fontId="12" fillId="0" borderId="31" xfId="0" applyNumberFormat="1" applyFont="1" applyBorder="1" applyAlignment="1">
      <alignment horizontal="center" vertical="center" wrapText="1"/>
    </xf>
    <xf numFmtId="176" fontId="4" fillId="0" borderId="32" xfId="0" applyNumberFormat="1" applyFont="1" applyBorder="1" applyAlignment="1">
      <alignment horizontal="center" vertical="center"/>
    </xf>
    <xf numFmtId="0" fontId="4" fillId="0" borderId="15" xfId="0" applyFont="1" applyBorder="1" applyAlignment="1">
      <alignment horizontal="center" vertical="center"/>
    </xf>
    <xf numFmtId="181" fontId="4" fillId="0" borderId="11" xfId="0" applyNumberFormat="1" applyFont="1" applyBorder="1" applyAlignment="1">
      <alignment horizontal="center" vertical="center"/>
    </xf>
    <xf numFmtId="181" fontId="4" fillId="0" borderId="25" xfId="0" applyNumberFormat="1" applyFont="1" applyBorder="1" applyAlignment="1">
      <alignment horizontal="center" vertical="center"/>
    </xf>
    <xf numFmtId="0" fontId="20" fillId="0" borderId="0" xfId="0" applyFont="1" applyAlignment="1">
      <alignment horizontal="right" vertical="center"/>
    </xf>
    <xf numFmtId="0" fontId="4" fillId="0" borderId="0" xfId="0" applyFont="1" applyAlignment="1">
      <alignment horizontal="right" vertical="center" wrapText="1"/>
    </xf>
    <xf numFmtId="182" fontId="12" fillId="0" borderId="33" xfId="0" applyNumberFormat="1" applyFont="1" applyBorder="1" applyAlignment="1">
      <alignment horizontal="center" vertical="center"/>
    </xf>
    <xf numFmtId="182" fontId="12" fillId="0" borderId="34" xfId="0" applyNumberFormat="1" applyFont="1" applyBorder="1" applyAlignment="1">
      <alignment horizontal="center" vertical="center"/>
    </xf>
    <xf numFmtId="182" fontId="27" fillId="0" borderId="34" xfId="0" applyNumberFormat="1" applyFont="1" applyBorder="1" applyAlignment="1">
      <alignment horizontal="center" vertical="center"/>
    </xf>
    <xf numFmtId="182" fontId="12" fillId="0" borderId="35" xfId="0" applyNumberFormat="1" applyFont="1" applyBorder="1" applyAlignment="1">
      <alignment horizontal="center" vertical="center"/>
    </xf>
    <xf numFmtId="182" fontId="12" fillId="0" borderId="36" xfId="0" applyNumberFormat="1" applyFont="1" applyBorder="1" applyAlignment="1">
      <alignment horizontal="center" vertical="center"/>
    </xf>
    <xf numFmtId="182" fontId="12" fillId="0" borderId="37" xfId="0" applyNumberFormat="1" applyFont="1" applyBorder="1" applyAlignment="1">
      <alignment horizontal="center" vertical="center"/>
    </xf>
    <xf numFmtId="182" fontId="12" fillId="0" borderId="38" xfId="0" applyNumberFormat="1" applyFont="1" applyBorder="1" applyAlignment="1">
      <alignment horizontal="center" vertical="center"/>
    </xf>
    <xf numFmtId="182" fontId="27" fillId="0" borderId="37" xfId="0" applyNumberFormat="1" applyFont="1" applyBorder="1" applyAlignment="1">
      <alignment horizontal="center" vertical="center"/>
    </xf>
    <xf numFmtId="182" fontId="27" fillId="0" borderId="38" xfId="0" applyNumberFormat="1" applyFont="1" applyBorder="1" applyAlignment="1">
      <alignment horizontal="center" vertical="center"/>
    </xf>
    <xf numFmtId="182" fontId="12" fillId="0" borderId="39" xfId="0" applyNumberFormat="1" applyFont="1" applyBorder="1" applyAlignment="1">
      <alignment horizontal="center" vertical="center"/>
    </xf>
    <xf numFmtId="182" fontId="4" fillId="0" borderId="34" xfId="0" applyNumberFormat="1" applyFont="1" applyBorder="1" applyAlignment="1">
      <alignment horizontal="center" vertical="center"/>
    </xf>
    <xf numFmtId="182" fontId="4" fillId="0" borderId="35" xfId="0" applyNumberFormat="1" applyFont="1" applyBorder="1" applyAlignment="1">
      <alignment horizontal="center" vertical="center"/>
    </xf>
    <xf numFmtId="181" fontId="12" fillId="0" borderId="31" xfId="0" quotePrefix="1" applyNumberFormat="1" applyFont="1" applyBorder="1" applyAlignment="1">
      <alignment horizontal="center" vertical="center" wrapText="1"/>
    </xf>
    <xf numFmtId="180" fontId="12" fillId="0" borderId="26" xfId="0" quotePrefix="1" applyNumberFormat="1" applyFont="1" applyBorder="1" applyAlignment="1">
      <alignment horizontal="center" vertical="center"/>
    </xf>
    <xf numFmtId="0" fontId="16" fillId="0" borderId="0" xfId="0" applyFont="1" applyAlignment="1">
      <alignment horizontal="center" vertical="center"/>
    </xf>
    <xf numFmtId="0" fontId="14" fillId="0" borderId="18" xfId="0" applyFont="1" applyBorder="1" applyAlignment="1">
      <alignment horizontal="center" vertical="center" wrapText="1"/>
    </xf>
    <xf numFmtId="0" fontId="14" fillId="0" borderId="24" xfId="0" applyFont="1" applyBorder="1" applyAlignment="1">
      <alignment horizontal="center" vertical="center" wrapText="1"/>
    </xf>
    <xf numFmtId="0" fontId="14" fillId="0" borderId="23" xfId="0" applyFont="1" applyBorder="1" applyAlignment="1">
      <alignment horizontal="center" vertical="center" wrapText="1"/>
    </xf>
    <xf numFmtId="0" fontId="14" fillId="0" borderId="40"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41" xfId="0" applyFont="1" applyBorder="1" applyAlignment="1">
      <alignment horizontal="center" vertical="center" wrapText="1"/>
    </xf>
    <xf numFmtId="0" fontId="14" fillId="0" borderId="42" xfId="0" applyFont="1" applyBorder="1" applyAlignment="1">
      <alignment horizontal="center" vertical="center" wrapText="1"/>
    </xf>
    <xf numFmtId="181" fontId="12" fillId="0" borderId="43" xfId="0" applyNumberFormat="1" applyFont="1" applyBorder="1" applyAlignment="1">
      <alignment horizontal="center" vertical="center"/>
    </xf>
    <xf numFmtId="181" fontId="12" fillId="0" borderId="44" xfId="0" applyNumberFormat="1" applyFont="1" applyBorder="1" applyAlignment="1">
      <alignment horizontal="center" vertical="center"/>
    </xf>
    <xf numFmtId="182" fontId="4" fillId="0" borderId="38" xfId="0" applyNumberFormat="1" applyFont="1" applyBorder="1" applyAlignment="1">
      <alignment horizontal="center" vertical="center"/>
    </xf>
    <xf numFmtId="0" fontId="8" fillId="0" borderId="26" xfId="0" applyFont="1" applyBorder="1" applyAlignment="1">
      <alignment horizontal="center" vertical="center"/>
    </xf>
    <xf numFmtId="0" fontId="9" fillId="0" borderId="0" xfId="0" applyFont="1" applyAlignment="1">
      <alignment horizontal="left" vertical="center"/>
    </xf>
    <xf numFmtId="0" fontId="14" fillId="0" borderId="0" xfId="0" applyFont="1" applyAlignment="1">
      <alignment horizontal="center" vertical="center"/>
    </xf>
    <xf numFmtId="0" fontId="28" fillId="0" borderId="0" xfId="0" applyFont="1" applyAlignment="1">
      <alignment horizontal="center" vertical="center" textRotation="255"/>
    </xf>
    <xf numFmtId="182" fontId="12" fillId="0" borderId="0" xfId="0" applyNumberFormat="1" applyFont="1" applyAlignment="1">
      <alignment horizontal="center" vertical="center"/>
    </xf>
    <xf numFmtId="20" fontId="12" fillId="0" borderId="0" xfId="0" applyNumberFormat="1" applyFont="1" applyAlignment="1">
      <alignment horizontal="center" vertical="center"/>
    </xf>
    <xf numFmtId="0" fontId="12" fillId="0" borderId="0" xfId="0" applyFont="1" applyAlignment="1">
      <alignment horizontal="center" vertical="center" wrapText="1"/>
    </xf>
    <xf numFmtId="182" fontId="12" fillId="0" borderId="0" xfId="0" applyNumberFormat="1" applyFont="1" applyAlignment="1">
      <alignment horizontal="center" vertical="center" wrapText="1"/>
    </xf>
    <xf numFmtId="20" fontId="12" fillId="0" borderId="0" xfId="0" applyNumberFormat="1" applyFont="1" applyAlignment="1">
      <alignment horizontal="center" vertical="center" wrapText="1"/>
    </xf>
    <xf numFmtId="181" fontId="12" fillId="0" borderId="0" xfId="0" applyNumberFormat="1" applyFont="1" applyAlignment="1">
      <alignment horizontal="center" vertical="center" wrapText="1"/>
    </xf>
    <xf numFmtId="0" fontId="15" fillId="0" borderId="45" xfId="0" applyFont="1" applyBorder="1" applyAlignment="1">
      <alignment horizontal="center" vertical="center" wrapText="1"/>
    </xf>
    <xf numFmtId="0" fontId="15" fillId="0" borderId="30" xfId="0" applyFont="1" applyBorder="1" applyAlignment="1">
      <alignment horizontal="center" vertical="center" wrapText="1"/>
    </xf>
    <xf numFmtId="0" fontId="14" fillId="0" borderId="9" xfId="0" applyFont="1" applyBorder="1" applyAlignment="1">
      <alignment horizontal="center" vertical="center" wrapText="1"/>
    </xf>
    <xf numFmtId="0" fontId="14" fillId="0" borderId="46" xfId="0" applyFont="1" applyBorder="1" applyAlignment="1">
      <alignment horizontal="center" vertical="center" wrapText="1"/>
    </xf>
    <xf numFmtId="176" fontId="14" fillId="0" borderId="22" xfId="0" applyNumberFormat="1" applyFont="1" applyBorder="1" applyAlignment="1">
      <alignment horizontal="right" vertical="center"/>
    </xf>
    <xf numFmtId="0" fontId="8" fillId="0" borderId="47" xfId="0" applyFont="1" applyBorder="1" applyAlignment="1">
      <alignment vertical="center"/>
    </xf>
    <xf numFmtId="0" fontId="3" fillId="0" borderId="0" xfId="0" applyFont="1"/>
    <xf numFmtId="179" fontId="3" fillId="0" borderId="0" xfId="0" applyNumberFormat="1" applyFont="1"/>
    <xf numFmtId="0" fontId="20" fillId="0" borderId="48" xfId="0" applyFont="1" applyBorder="1" applyAlignment="1">
      <alignment horizontal="right" vertical="center"/>
    </xf>
    <xf numFmtId="182" fontId="18" fillId="0" borderId="0" xfId="0" applyNumberFormat="1" applyFont="1" applyAlignment="1">
      <alignment horizontal="center" vertical="center"/>
    </xf>
    <xf numFmtId="0" fontId="2" fillId="4" borderId="49" xfId="0" applyFont="1" applyFill="1" applyBorder="1" applyAlignment="1">
      <alignment vertical="center" wrapText="1"/>
    </xf>
    <xf numFmtId="0" fontId="20" fillId="0" borderId="28" xfId="0" applyFont="1" applyBorder="1" applyAlignment="1">
      <alignment vertical="center"/>
    </xf>
    <xf numFmtId="178" fontId="14" fillId="0" borderId="0" xfId="0" applyNumberFormat="1" applyFont="1" applyAlignment="1">
      <alignment horizontal="center" vertical="center" wrapText="1"/>
    </xf>
    <xf numFmtId="176" fontId="14" fillId="0" borderId="3" xfId="0" applyNumberFormat="1" applyFont="1" applyBorder="1" applyAlignment="1">
      <alignment horizontal="right" vertical="center"/>
    </xf>
    <xf numFmtId="0" fontId="18" fillId="0" borderId="3" xfId="0" applyFont="1" applyBorder="1" applyAlignment="1">
      <alignment vertical="center"/>
    </xf>
    <xf numFmtId="0" fontId="6" fillId="0" borderId="0" xfId="0" applyFont="1" applyAlignment="1">
      <alignment horizontal="left" vertical="center" wrapText="1"/>
    </xf>
    <xf numFmtId="0" fontId="17" fillId="2" borderId="1" xfId="0" applyFont="1" applyFill="1" applyBorder="1" applyAlignment="1">
      <alignment horizontal="center" vertical="center" wrapText="1"/>
    </xf>
    <xf numFmtId="0" fontId="17" fillId="2" borderId="22" xfId="0" applyFont="1" applyFill="1" applyBorder="1" applyAlignment="1">
      <alignment horizontal="center" vertical="center" wrapText="1"/>
    </xf>
    <xf numFmtId="0" fontId="22" fillId="0" borderId="0" xfId="0" applyFont="1" applyAlignment="1">
      <alignment vertical="center"/>
    </xf>
    <xf numFmtId="0" fontId="18" fillId="0" borderId="0" xfId="0" applyFont="1" applyAlignment="1">
      <alignment horizontal="right" vertical="center"/>
    </xf>
    <xf numFmtId="0" fontId="18" fillId="0" borderId="48" xfId="0" applyFont="1" applyBorder="1" applyAlignment="1">
      <alignment horizontal="right" vertical="center"/>
    </xf>
    <xf numFmtId="0" fontId="14" fillId="0" borderId="19" xfId="0" applyFont="1" applyBorder="1" applyAlignment="1">
      <alignment horizontal="center" vertical="center"/>
    </xf>
    <xf numFmtId="0" fontId="31" fillId="0" borderId="19" xfId="0" applyFont="1" applyBorder="1" applyAlignment="1">
      <alignment horizontal="center" vertical="center"/>
    </xf>
    <xf numFmtId="0" fontId="14" fillId="0" borderId="20" xfId="0" applyFont="1" applyBorder="1" applyAlignment="1">
      <alignment horizontal="center" vertical="center"/>
    </xf>
    <xf numFmtId="0" fontId="14" fillId="0" borderId="21" xfId="0" applyFont="1" applyBorder="1" applyAlignment="1">
      <alignment horizontal="center" vertical="center"/>
    </xf>
    <xf numFmtId="0" fontId="31" fillId="0" borderId="20" xfId="0" applyFont="1" applyBorder="1" applyAlignment="1">
      <alignment horizontal="center" vertical="center"/>
    </xf>
    <xf numFmtId="0" fontId="14" fillId="0" borderId="52" xfId="0" applyFont="1" applyBorder="1" applyAlignment="1">
      <alignment horizontal="center" vertical="center"/>
    </xf>
    <xf numFmtId="0" fontId="14" fillId="0" borderId="53" xfId="0" applyFont="1" applyBorder="1" applyAlignment="1">
      <alignment horizontal="center" vertical="center"/>
    </xf>
    <xf numFmtId="183" fontId="2" fillId="4" borderId="55" xfId="0" applyNumberFormat="1" applyFont="1" applyFill="1" applyBorder="1" applyAlignment="1">
      <alignment horizontal="center" vertical="center" wrapText="1"/>
    </xf>
    <xf numFmtId="183" fontId="2" fillId="4" borderId="55" xfId="0" applyNumberFormat="1" applyFont="1" applyFill="1" applyBorder="1" applyAlignment="1">
      <alignment horizontal="center" vertical="center"/>
    </xf>
    <xf numFmtId="183" fontId="2" fillId="4" borderId="56" xfId="0" applyNumberFormat="1" applyFont="1" applyFill="1" applyBorder="1" applyAlignment="1">
      <alignment horizontal="center" vertical="center"/>
    </xf>
    <xf numFmtId="0" fontId="6" fillId="0" borderId="0" xfId="0" applyFont="1" applyAlignment="1">
      <alignment vertical="center" wrapText="1"/>
    </xf>
    <xf numFmtId="181" fontId="12" fillId="0" borderId="24" xfId="0" applyNumberFormat="1" applyFont="1" applyBorder="1" applyAlignment="1">
      <alignment horizontal="center" vertical="center"/>
    </xf>
    <xf numFmtId="0" fontId="12" fillId="0" borderId="50" xfId="0" applyFont="1" applyBorder="1" applyAlignment="1">
      <alignment horizontal="center" vertical="center" wrapText="1"/>
    </xf>
    <xf numFmtId="0" fontId="12" fillId="0" borderId="51" xfId="0" applyFont="1" applyBorder="1" applyAlignment="1">
      <alignment horizontal="center" vertical="center" wrapText="1"/>
    </xf>
    <xf numFmtId="56" fontId="0" fillId="0" borderId="0" xfId="0" applyNumberFormat="1"/>
    <xf numFmtId="0" fontId="7" fillId="0" borderId="0" xfId="0" applyFont="1" applyAlignment="1">
      <alignment vertical="center" wrapText="1"/>
    </xf>
    <xf numFmtId="0" fontId="6" fillId="0" borderId="9" xfId="0" applyFont="1" applyBorder="1" applyAlignment="1">
      <alignment horizontal="center" vertical="center" textRotation="255"/>
    </xf>
    <xf numFmtId="0" fontId="6" fillId="0" borderId="2" xfId="0" applyFont="1" applyBorder="1" applyAlignment="1">
      <alignment horizontal="center" vertical="center" textRotation="255"/>
    </xf>
    <xf numFmtId="0" fontId="6" fillId="0" borderId="6" xfId="0" applyFont="1" applyBorder="1" applyAlignment="1">
      <alignment horizontal="center" vertical="center" textRotation="255"/>
    </xf>
    <xf numFmtId="20" fontId="8" fillId="3" borderId="0" xfId="0" applyNumberFormat="1" applyFont="1" applyFill="1" applyAlignment="1">
      <alignment vertical="center" wrapText="1"/>
    </xf>
    <xf numFmtId="0" fontId="6" fillId="0" borderId="7" xfId="0" applyFont="1" applyBorder="1" applyAlignment="1">
      <alignment horizontal="center" vertical="center" textRotation="255"/>
    </xf>
    <xf numFmtId="14" fontId="0" fillId="0" borderId="0" xfId="0" applyNumberFormat="1" applyAlignment="1">
      <alignment vertical="center"/>
    </xf>
    <xf numFmtId="0" fontId="0" fillId="0" borderId="0" xfId="0" applyAlignment="1">
      <alignment vertical="center"/>
    </xf>
    <xf numFmtId="0" fontId="6" fillId="0" borderId="0" xfId="0" applyFont="1" applyAlignment="1">
      <alignment vertical="center"/>
    </xf>
    <xf numFmtId="0" fontId="10" fillId="0" borderId="0" xfId="0" applyFont="1" applyAlignment="1">
      <alignment horizontal="left" vertical="center"/>
    </xf>
    <xf numFmtId="0" fontId="8" fillId="0" borderId="0" xfId="0" applyFont="1" applyAlignment="1">
      <alignment horizontal="center" vertical="center" wrapText="1"/>
    </xf>
    <xf numFmtId="20" fontId="8" fillId="0" borderId="0" xfId="0" applyNumberFormat="1" applyFont="1" applyAlignment="1">
      <alignment horizontal="right" vertical="center"/>
    </xf>
    <xf numFmtId="0" fontId="2" fillId="0" borderId="0" xfId="0" applyFont="1" applyAlignment="1">
      <alignment vertical="center" wrapText="1"/>
    </xf>
    <xf numFmtId="0" fontId="14" fillId="0" borderId="0" xfId="0" applyFont="1" applyAlignment="1">
      <alignment vertical="center"/>
    </xf>
    <xf numFmtId="0" fontId="2" fillId="0" borderId="0" xfId="0" applyFont="1" applyAlignment="1">
      <alignment horizontal="left" vertical="center"/>
    </xf>
    <xf numFmtId="0" fontId="2" fillId="0" borderId="0" xfId="0" applyFont="1" applyAlignment="1">
      <alignment horizontal="center" vertical="center" wrapText="1"/>
    </xf>
    <xf numFmtId="177" fontId="2" fillId="0" borderId="0" xfId="0" applyNumberFormat="1" applyFont="1" applyAlignment="1">
      <alignment horizontal="center" vertical="center" wrapText="1"/>
    </xf>
    <xf numFmtId="0" fontId="2" fillId="0" borderId="0" xfId="0" applyFont="1" applyAlignment="1">
      <alignment horizontal="center" vertical="center"/>
    </xf>
    <xf numFmtId="0" fontId="2" fillId="0" borderId="2" xfId="0" applyFont="1" applyBorder="1" applyAlignment="1">
      <alignment vertical="center" wrapText="1"/>
    </xf>
    <xf numFmtId="20" fontId="2" fillId="0" borderId="2" xfId="0" applyNumberFormat="1" applyFont="1" applyBorder="1" applyAlignment="1">
      <alignment horizontal="center" vertical="center" wrapText="1"/>
    </xf>
    <xf numFmtId="183" fontId="2" fillId="0" borderId="54" xfId="0" applyNumberFormat="1" applyFont="1" applyBorder="1" applyAlignment="1">
      <alignment horizontal="center" vertical="center" wrapText="1"/>
    </xf>
    <xf numFmtId="0" fontId="2" fillId="0" borderId="2" xfId="0" applyFont="1" applyBorder="1" applyAlignment="1">
      <alignment horizontal="center" vertical="center" wrapText="1"/>
    </xf>
    <xf numFmtId="183" fontId="2" fillId="0" borderId="2" xfId="0" applyNumberFormat="1" applyFont="1" applyBorder="1" applyAlignment="1">
      <alignment horizontal="center" vertical="center" wrapText="1"/>
    </xf>
    <xf numFmtId="20" fontId="2" fillId="0" borderId="2" xfId="0" applyNumberFormat="1" applyFont="1" applyBorder="1" applyAlignment="1">
      <alignment horizontal="center" vertical="center"/>
    </xf>
    <xf numFmtId="183" fontId="2" fillId="0" borderId="54" xfId="0" applyNumberFormat="1" applyFont="1" applyBorder="1" applyAlignment="1">
      <alignment horizontal="center" vertical="center"/>
    </xf>
    <xf numFmtId="0" fontId="2" fillId="0" borderId="2" xfId="0" applyFont="1" applyBorder="1" applyAlignment="1">
      <alignment horizontal="center" vertical="center"/>
    </xf>
    <xf numFmtId="183" fontId="2" fillId="0" borderId="2" xfId="0" applyNumberFormat="1" applyFont="1" applyBorder="1" applyAlignment="1">
      <alignment horizontal="center" vertical="center"/>
    </xf>
    <xf numFmtId="20" fontId="2" fillId="0" borderId="2" xfId="0" applyNumberFormat="1" applyFont="1" applyBorder="1" applyAlignment="1">
      <alignment vertical="center"/>
    </xf>
    <xf numFmtId="177" fontId="2" fillId="0" borderId="0" xfId="0" applyNumberFormat="1" applyFont="1" applyAlignment="1">
      <alignment horizontal="center" vertical="center"/>
    </xf>
    <xf numFmtId="177" fontId="8" fillId="0" borderId="0" xfId="0" applyNumberFormat="1" applyFont="1" applyAlignment="1">
      <alignment horizontal="center" vertical="center"/>
    </xf>
    <xf numFmtId="0" fontId="9" fillId="0" borderId="0" xfId="0" applyFont="1" applyAlignment="1">
      <alignment vertical="center"/>
    </xf>
    <xf numFmtId="177" fontId="8" fillId="0" borderId="0" xfId="0" applyNumberFormat="1" applyFont="1" applyAlignment="1">
      <alignment horizontal="center" vertical="center" wrapText="1"/>
    </xf>
    <xf numFmtId="0" fontId="15" fillId="0" borderId="24" xfId="0" applyFont="1" applyBorder="1" applyAlignment="1">
      <alignment vertical="center"/>
    </xf>
    <xf numFmtId="2" fontId="15" fillId="0" borderId="24" xfId="0" applyNumberFormat="1" applyFont="1" applyBorder="1" applyAlignment="1">
      <alignment vertical="center"/>
    </xf>
    <xf numFmtId="0" fontId="8" fillId="0" borderId="24" xfId="0" applyFont="1" applyBorder="1" applyAlignment="1">
      <alignment vertical="center"/>
    </xf>
    <xf numFmtId="176" fontId="8" fillId="0" borderId="0" xfId="0" applyNumberFormat="1" applyFont="1" applyAlignment="1">
      <alignment horizontal="right" vertical="center"/>
    </xf>
    <xf numFmtId="20" fontId="8" fillId="0" borderId="0" xfId="0" applyNumberFormat="1" applyFont="1" applyAlignment="1">
      <alignment vertical="center" wrapText="1"/>
    </xf>
    <xf numFmtId="20" fontId="2" fillId="2" borderId="0" xfId="0" applyNumberFormat="1" applyFont="1" applyFill="1" applyAlignment="1">
      <alignment horizontal="center" vertical="center"/>
    </xf>
    <xf numFmtId="20" fontId="2" fillId="2" borderId="0" xfId="0" applyNumberFormat="1" applyFont="1" applyFill="1" applyAlignment="1">
      <alignment horizontal="center" vertical="center" wrapText="1"/>
    </xf>
    <xf numFmtId="0" fontId="2" fillId="2" borderId="0" xfId="0" applyFont="1" applyFill="1" applyAlignment="1">
      <alignment horizontal="center" vertical="center"/>
    </xf>
    <xf numFmtId="0" fontId="29" fillId="0" borderId="0" xfId="0" applyFont="1" applyAlignment="1">
      <alignment horizontal="center" vertical="center" wrapText="1"/>
    </xf>
    <xf numFmtId="0" fontId="30" fillId="0" borderId="0" xfId="0" applyFont="1" applyAlignment="1">
      <alignment horizontal="center" vertical="center"/>
    </xf>
    <xf numFmtId="0" fontId="25" fillId="0" borderId="0" xfId="0" applyFont="1" applyAlignment="1">
      <alignment horizontal="center" vertical="center"/>
    </xf>
    <xf numFmtId="0" fontId="26" fillId="0" borderId="0" xfId="0" applyFont="1" applyAlignment="1">
      <alignment horizontal="center" vertical="center" wrapText="1"/>
    </xf>
    <xf numFmtId="0" fontId="25" fillId="0" borderId="0" xfId="0" applyFont="1" applyAlignment="1">
      <alignment horizontal="center" vertical="center" wrapText="1"/>
    </xf>
    <xf numFmtId="0" fontId="25" fillId="0" borderId="0" xfId="0" applyFont="1" applyAlignment="1">
      <alignment vertical="center" wrapText="1"/>
    </xf>
    <xf numFmtId="20" fontId="25" fillId="0" borderId="0" xfId="0" applyNumberFormat="1" applyFont="1" applyAlignment="1">
      <alignment vertical="center" wrapText="1"/>
    </xf>
    <xf numFmtId="0" fontId="2" fillId="7" borderId="2" xfId="0" applyFont="1" applyFill="1" applyBorder="1" applyAlignment="1">
      <alignment vertical="center" wrapText="1"/>
    </xf>
    <xf numFmtId="20" fontId="2" fillId="7" borderId="2" xfId="0" applyNumberFormat="1" applyFont="1" applyFill="1" applyBorder="1" applyAlignment="1">
      <alignment horizontal="center" vertical="center" wrapText="1"/>
    </xf>
    <xf numFmtId="183" fontId="2" fillId="7" borderId="54" xfId="0" applyNumberFormat="1" applyFont="1" applyFill="1" applyBorder="1" applyAlignment="1">
      <alignment horizontal="center" vertical="center" wrapText="1"/>
    </xf>
    <xf numFmtId="0" fontId="2" fillId="7" borderId="2" xfId="0" applyFont="1" applyFill="1" applyBorder="1" applyAlignment="1">
      <alignment horizontal="center" vertical="center" wrapText="1"/>
    </xf>
    <xf numFmtId="20" fontId="2" fillId="7" borderId="2" xfId="0" applyNumberFormat="1" applyFont="1" applyFill="1" applyBorder="1" applyAlignment="1">
      <alignment vertical="center"/>
    </xf>
    <xf numFmtId="20" fontId="2" fillId="7" borderId="2" xfId="0" applyNumberFormat="1" applyFont="1" applyFill="1" applyBorder="1" applyAlignment="1">
      <alignment horizontal="center" vertical="center"/>
    </xf>
    <xf numFmtId="183" fontId="2" fillId="7" borderId="54" xfId="0" applyNumberFormat="1" applyFont="1" applyFill="1" applyBorder="1" applyAlignment="1">
      <alignment horizontal="center" vertical="center"/>
    </xf>
    <xf numFmtId="0" fontId="2" fillId="7" borderId="2" xfId="0" applyFont="1" applyFill="1" applyBorder="1" applyAlignment="1">
      <alignment horizontal="center" vertical="center"/>
    </xf>
    <xf numFmtId="183" fontId="2" fillId="7" borderId="2" xfId="0" applyNumberFormat="1" applyFont="1" applyFill="1" applyBorder="1" applyAlignment="1">
      <alignment horizontal="center" vertical="center"/>
    </xf>
    <xf numFmtId="20" fontId="2" fillId="7" borderId="2" xfId="0" applyNumberFormat="1" applyFont="1" applyFill="1" applyBorder="1" applyAlignment="1">
      <alignment horizontal="left" vertical="center"/>
    </xf>
    <xf numFmtId="20" fontId="2" fillId="7" borderId="6" xfId="0" applyNumberFormat="1" applyFont="1" applyFill="1" applyBorder="1" applyAlignment="1">
      <alignment horizontal="center" vertical="center"/>
    </xf>
    <xf numFmtId="0" fontId="17" fillId="0" borderId="0" xfId="0" applyFont="1" applyAlignment="1">
      <alignment horizontal="left" vertical="center"/>
    </xf>
    <xf numFmtId="55" fontId="11" fillId="0" borderId="0" xfId="0" applyNumberFormat="1" applyFont="1" applyAlignment="1">
      <alignment horizontal="center" vertical="center"/>
    </xf>
    <xf numFmtId="55" fontId="10" fillId="0" borderId="60" xfId="0" applyNumberFormat="1" applyFont="1" applyBorder="1" applyAlignment="1">
      <alignment horizontal="center" vertical="center" wrapText="1"/>
    </xf>
    <xf numFmtId="55" fontId="10" fillId="0" borderId="62" xfId="0" applyNumberFormat="1" applyFont="1" applyBorder="1" applyAlignment="1">
      <alignment horizontal="center" vertical="center" wrapText="1"/>
    </xf>
    <xf numFmtId="55" fontId="10" fillId="0" borderId="61" xfId="0" applyNumberFormat="1" applyFont="1" applyBorder="1" applyAlignment="1">
      <alignment horizontal="center" vertical="center" wrapText="1"/>
    </xf>
    <xf numFmtId="0" fontId="6" fillId="0" borderId="0" xfId="0" applyFont="1" applyAlignment="1">
      <alignment horizontal="left" vertical="center" wrapText="1"/>
    </xf>
    <xf numFmtId="0" fontId="16" fillId="0" borderId="0" xfId="0" applyFont="1" applyAlignment="1">
      <alignment horizontal="center" vertical="center"/>
    </xf>
    <xf numFmtId="0" fontId="15" fillId="0" borderId="0" xfId="0" applyFont="1" applyAlignment="1">
      <alignment horizontal="left" vertical="center" wrapText="1"/>
    </xf>
    <xf numFmtId="0" fontId="4" fillId="0" borderId="0" xfId="0" applyFont="1" applyAlignment="1">
      <alignment horizontal="left" wrapText="1"/>
    </xf>
    <xf numFmtId="182" fontId="18" fillId="0" borderId="57" xfId="0" applyNumberFormat="1" applyFont="1" applyBorder="1" applyAlignment="1">
      <alignment horizontal="center" vertical="center"/>
    </xf>
    <xf numFmtId="182" fontId="18" fillId="0" borderId="58" xfId="0" applyNumberFormat="1" applyFont="1" applyBorder="1" applyAlignment="1">
      <alignment horizontal="center" vertical="center"/>
    </xf>
    <xf numFmtId="182" fontId="18" fillId="0" borderId="59" xfId="0" applyNumberFormat="1" applyFont="1" applyBorder="1" applyAlignment="1">
      <alignment horizontal="center" vertical="center"/>
    </xf>
    <xf numFmtId="0" fontId="14" fillId="0" borderId="0" xfId="0" applyFont="1" applyAlignment="1">
      <alignment horizontal="left" vertical="center" wrapText="1"/>
    </xf>
    <xf numFmtId="0" fontId="11" fillId="0" borderId="0" xfId="0" applyFont="1" applyAlignment="1">
      <alignment horizontal="left" vertical="center" wrapText="1"/>
    </xf>
    <xf numFmtId="0" fontId="14" fillId="6" borderId="0" xfId="0" applyFont="1" applyFill="1" applyAlignment="1">
      <alignment horizontal="left" vertical="top" wrapText="1"/>
    </xf>
    <xf numFmtId="0" fontId="4" fillId="0" borderId="0" xfId="0" applyFont="1" applyAlignment="1">
      <alignment horizontal="left" vertical="center" wrapText="1"/>
    </xf>
    <xf numFmtId="0" fontId="4" fillId="0" borderId="0" xfId="0" applyFont="1" applyAlignment="1">
      <alignment horizontal="right" vertical="center" wrapText="1"/>
    </xf>
    <xf numFmtId="0" fontId="4" fillId="0" borderId="47" xfId="0" applyFont="1" applyBorder="1" applyAlignment="1">
      <alignment horizontal="right" vertical="center" wrapText="1"/>
    </xf>
    <xf numFmtId="0" fontId="6" fillId="0" borderId="0" xfId="0" applyFont="1" applyAlignment="1">
      <alignment horizontal="center" vertical="center" wrapText="1"/>
    </xf>
    <xf numFmtId="0" fontId="6" fillId="0" borderId="47" xfId="0" applyFont="1" applyBorder="1" applyAlignment="1">
      <alignment horizontal="center" vertical="center" wrapText="1"/>
    </xf>
    <xf numFmtId="0" fontId="12" fillId="0" borderId="60" xfId="0" applyFont="1" applyBorder="1" applyAlignment="1">
      <alignment horizontal="center" vertical="center" wrapText="1"/>
    </xf>
    <xf numFmtId="0" fontId="12" fillId="0" borderId="61" xfId="0" applyFont="1" applyBorder="1" applyAlignment="1">
      <alignment horizontal="center" vertical="center" wrapText="1"/>
    </xf>
    <xf numFmtId="0" fontId="18" fillId="0" borderId="65" xfId="0" applyFont="1" applyBorder="1" applyAlignment="1">
      <alignment horizontal="center" vertical="center"/>
    </xf>
    <xf numFmtId="0" fontId="18" fillId="0" borderId="26" xfId="0" applyFont="1" applyBorder="1" applyAlignment="1">
      <alignment horizontal="center" vertical="center"/>
    </xf>
    <xf numFmtId="0" fontId="18" fillId="0" borderId="66" xfId="0" applyFont="1" applyBorder="1" applyAlignment="1">
      <alignment horizontal="center" vertical="center"/>
    </xf>
    <xf numFmtId="0" fontId="18" fillId="0" borderId="67" xfId="0" applyFont="1" applyBorder="1" applyAlignment="1">
      <alignment horizontal="center" vertical="center"/>
    </xf>
    <xf numFmtId="0" fontId="18" fillId="0" borderId="1" xfId="0" applyFont="1" applyBorder="1" applyAlignment="1">
      <alignment horizontal="center" vertical="center"/>
    </xf>
    <xf numFmtId="0" fontId="18" fillId="0" borderId="68" xfId="0" applyFont="1" applyBorder="1" applyAlignment="1">
      <alignment horizontal="center" vertical="center"/>
    </xf>
    <xf numFmtId="0" fontId="18" fillId="2" borderId="63" xfId="0" applyFont="1" applyFill="1" applyBorder="1" applyAlignment="1">
      <alignment horizontal="center" vertical="center" wrapText="1"/>
    </xf>
    <xf numFmtId="0" fontId="18" fillId="2" borderId="18" xfId="0" applyFont="1" applyFill="1" applyBorder="1" applyAlignment="1">
      <alignment horizontal="center" vertical="center" wrapText="1"/>
    </xf>
    <xf numFmtId="0" fontId="17" fillId="0" borderId="40" xfId="0" applyFont="1" applyBorder="1" applyAlignment="1">
      <alignment horizontal="center" vertical="center" wrapText="1"/>
    </xf>
    <xf numFmtId="0" fontId="17" fillId="0" borderId="42" xfId="0" applyFont="1" applyBorder="1" applyAlignment="1">
      <alignment horizontal="center" vertical="center" wrapText="1"/>
    </xf>
    <xf numFmtId="0" fontId="17" fillId="0" borderId="69" xfId="0" applyFont="1" applyBorder="1" applyAlignment="1">
      <alignment horizontal="center" vertical="center" wrapText="1"/>
    </xf>
    <xf numFmtId="0" fontId="17" fillId="0" borderId="70" xfId="0" applyFont="1" applyBorder="1" applyAlignment="1">
      <alignment horizontal="center" vertical="center" wrapText="1"/>
    </xf>
    <xf numFmtId="0" fontId="17" fillId="0" borderId="75" xfId="0" applyFont="1" applyBorder="1" applyAlignment="1">
      <alignment horizontal="center" vertical="center" wrapText="1"/>
    </xf>
    <xf numFmtId="0" fontId="17" fillId="0" borderId="76" xfId="0" applyFont="1" applyBorder="1" applyAlignment="1">
      <alignment horizontal="center" vertical="center" wrapText="1"/>
    </xf>
    <xf numFmtId="0" fontId="18" fillId="2" borderId="27" xfId="0" applyFont="1" applyFill="1" applyBorder="1" applyAlignment="1">
      <alignment horizontal="center" vertical="center"/>
    </xf>
    <xf numFmtId="0" fontId="18" fillId="2" borderId="11" xfId="0" applyFont="1" applyFill="1" applyBorder="1" applyAlignment="1">
      <alignment horizontal="center" vertical="center"/>
    </xf>
    <xf numFmtId="0" fontId="18" fillId="2" borderId="22" xfId="0" applyFont="1" applyFill="1" applyBorder="1" applyAlignment="1">
      <alignment horizontal="center" vertical="center"/>
    </xf>
    <xf numFmtId="0" fontId="4" fillId="0" borderId="65" xfId="0" applyFont="1" applyBorder="1" applyAlignment="1">
      <alignment horizontal="right" vertical="center" textRotation="255" wrapText="1"/>
    </xf>
    <xf numFmtId="0" fontId="4" fillId="0" borderId="3" xfId="0" applyFont="1" applyBorder="1" applyAlignment="1">
      <alignment horizontal="right" vertical="center" textRotation="255" wrapText="1"/>
    </xf>
    <xf numFmtId="0" fontId="4" fillId="0" borderId="26" xfId="0" applyFont="1" applyBorder="1" applyAlignment="1">
      <alignment horizontal="left" vertical="center" wrapText="1"/>
    </xf>
    <xf numFmtId="0" fontId="4" fillId="0" borderId="73" xfId="0" applyFont="1" applyBorder="1" applyAlignment="1">
      <alignment horizontal="center" vertical="center" wrapText="1"/>
    </xf>
    <xf numFmtId="0" fontId="4" fillId="0" borderId="74" xfId="0" applyFont="1" applyBorder="1" applyAlignment="1">
      <alignment horizontal="center" vertical="center" wrapText="1"/>
    </xf>
    <xf numFmtId="0" fontId="4" fillId="0" borderId="54" xfId="0" applyFont="1" applyBorder="1" applyAlignment="1">
      <alignment horizontal="center" vertical="center"/>
    </xf>
    <xf numFmtId="0" fontId="4" fillId="0" borderId="23" xfId="0" applyFont="1" applyBorder="1" applyAlignment="1">
      <alignment horizontal="center" vertical="center"/>
    </xf>
    <xf numFmtId="0" fontId="4" fillId="0" borderId="20" xfId="0" applyFont="1" applyBorder="1" applyAlignment="1">
      <alignment horizontal="center" vertical="center"/>
    </xf>
    <xf numFmtId="0" fontId="4" fillId="0" borderId="54" xfId="0" applyFont="1" applyBorder="1" applyAlignment="1">
      <alignment horizontal="center" vertical="center" wrapText="1"/>
    </xf>
    <xf numFmtId="0" fontId="4" fillId="0" borderId="23" xfId="0" applyFont="1" applyBorder="1" applyAlignment="1">
      <alignment horizontal="center" vertical="center" wrapText="1"/>
    </xf>
    <xf numFmtId="183" fontId="4" fillId="0" borderId="54" xfId="0" applyNumberFormat="1" applyFont="1" applyBorder="1" applyAlignment="1">
      <alignment horizontal="center" vertical="center" wrapText="1"/>
    </xf>
    <xf numFmtId="183" fontId="4" fillId="0" borderId="20" xfId="0" applyNumberFormat="1" applyFont="1" applyBorder="1" applyAlignment="1">
      <alignment horizontal="center" vertical="center" wrapText="1"/>
    </xf>
    <xf numFmtId="20" fontId="8" fillId="0" borderId="0" xfId="0" applyNumberFormat="1" applyFont="1" applyAlignment="1">
      <alignment horizontal="center" vertical="center"/>
    </xf>
    <xf numFmtId="2" fontId="4" fillId="0" borderId="54" xfId="0" applyNumberFormat="1" applyFont="1" applyBorder="1" applyAlignment="1">
      <alignment horizontal="center" vertical="center" wrapText="1"/>
    </xf>
    <xf numFmtId="2" fontId="4" fillId="0" borderId="20" xfId="0" applyNumberFormat="1" applyFont="1" applyBorder="1" applyAlignment="1">
      <alignment horizontal="center" vertical="center" wrapText="1"/>
    </xf>
    <xf numFmtId="0" fontId="14" fillId="6" borderId="0" xfId="0" applyFont="1" applyFill="1" applyAlignment="1">
      <alignment horizontal="left" vertical="center" wrapText="1"/>
    </xf>
    <xf numFmtId="0" fontId="20" fillId="0" borderId="60" xfId="0" applyFont="1" applyBorder="1" applyAlignment="1">
      <alignment horizontal="center" vertical="center"/>
    </xf>
    <xf numFmtId="0" fontId="20" fillId="0" borderId="62" xfId="0" applyFont="1" applyBorder="1" applyAlignment="1">
      <alignment horizontal="center" vertical="center"/>
    </xf>
    <xf numFmtId="0" fontId="20" fillId="0" borderId="61" xfId="0" applyFont="1" applyBorder="1" applyAlignment="1">
      <alignment horizontal="center" vertical="center"/>
    </xf>
    <xf numFmtId="0" fontId="4" fillId="0" borderId="63" xfId="0" applyFont="1" applyBorder="1" applyAlignment="1">
      <alignment horizontal="center" vertical="center"/>
    </xf>
    <xf numFmtId="0" fontId="4" fillId="0" borderId="18" xfId="0" applyFont="1" applyBorder="1" applyAlignment="1">
      <alignment horizontal="center" vertical="center"/>
    </xf>
    <xf numFmtId="0" fontId="4" fillId="0" borderId="52" xfId="0" applyFont="1" applyBorder="1" applyAlignment="1">
      <alignment horizontal="center" vertical="center"/>
    </xf>
    <xf numFmtId="0" fontId="4" fillId="0" borderId="64" xfId="0" applyFont="1" applyBorder="1" applyAlignment="1">
      <alignment horizontal="center" vertical="center"/>
    </xf>
    <xf numFmtId="181" fontId="4" fillId="0" borderId="54" xfId="0" applyNumberFormat="1" applyFont="1" applyBorder="1" applyAlignment="1">
      <alignment horizontal="center" vertical="center"/>
    </xf>
    <xf numFmtId="181" fontId="4" fillId="0" borderId="23" xfId="0" applyNumberFormat="1" applyFont="1" applyBorder="1" applyAlignment="1">
      <alignment horizontal="center" vertical="center"/>
    </xf>
    <xf numFmtId="181" fontId="4" fillId="0" borderId="71" xfId="0" applyNumberFormat="1" applyFont="1" applyBorder="1" applyAlignment="1">
      <alignment horizontal="center" vertical="center"/>
    </xf>
    <xf numFmtId="0" fontId="4" fillId="0" borderId="27" xfId="0" applyFont="1" applyBorder="1" applyAlignment="1">
      <alignment horizontal="center" vertical="center"/>
    </xf>
    <xf numFmtId="0" fontId="4" fillId="0" borderId="22" xfId="0" applyFont="1" applyBorder="1" applyAlignment="1">
      <alignment horizontal="center" vertical="center"/>
    </xf>
    <xf numFmtId="181" fontId="4" fillId="0" borderId="27" xfId="0" applyNumberFormat="1" applyFont="1" applyBorder="1" applyAlignment="1">
      <alignment horizontal="center" vertical="center"/>
    </xf>
    <xf numFmtId="181" fontId="4" fillId="0" borderId="11" xfId="0" applyNumberFormat="1" applyFont="1" applyBorder="1" applyAlignment="1">
      <alignment horizontal="center" vertical="center"/>
    </xf>
    <xf numFmtId="181" fontId="4" fillId="0" borderId="72" xfId="0" applyNumberFormat="1" applyFont="1" applyBorder="1" applyAlignment="1">
      <alignment horizontal="center" vertical="center"/>
    </xf>
    <xf numFmtId="0" fontId="18" fillId="5" borderId="0" xfId="0" applyFont="1" applyFill="1" applyAlignment="1">
      <alignment horizontal="left" vertical="center" wrapText="1"/>
    </xf>
    <xf numFmtId="0" fontId="9" fillId="5" borderId="0" xfId="0" applyFont="1" applyFill="1" applyAlignment="1">
      <alignment horizontal="left" vertical="center"/>
    </xf>
    <xf numFmtId="55" fontId="9" fillId="0" borderId="60" xfId="0" applyNumberFormat="1" applyFont="1" applyBorder="1" applyAlignment="1">
      <alignment horizontal="center" vertical="center" wrapText="1"/>
    </xf>
    <xf numFmtId="55" fontId="9" fillId="0" borderId="62" xfId="0" applyNumberFormat="1" applyFont="1" applyBorder="1" applyAlignment="1">
      <alignment horizontal="center" vertical="center" wrapText="1"/>
    </xf>
    <xf numFmtId="55" fontId="9" fillId="0" borderId="61" xfId="0" applyNumberFormat="1" applyFont="1" applyBorder="1" applyAlignment="1">
      <alignment horizontal="center" vertical="center" wrapText="1"/>
    </xf>
    <xf numFmtId="0" fontId="4" fillId="0" borderId="20" xfId="0" applyFont="1" applyBorder="1" applyAlignment="1">
      <alignment horizontal="center" vertical="center" wrapText="1"/>
    </xf>
    <xf numFmtId="0" fontId="32" fillId="0" borderId="0" xfId="0" applyFont="1" applyAlignment="1">
      <alignment horizontal="left" vertical="center" wrapText="1"/>
    </xf>
    <xf numFmtId="0" fontId="14" fillId="5" borderId="0" xfId="0" applyFont="1" applyFill="1" applyAlignment="1">
      <alignment horizontal="left" vertical="center" wrapText="1"/>
    </xf>
    <xf numFmtId="0" fontId="15" fillId="5" borderId="0" xfId="0" applyFont="1" applyFill="1" applyAlignment="1">
      <alignment horizontal="left" vertical="center" wrapText="1"/>
    </xf>
    <xf numFmtId="0" fontId="9" fillId="5" borderId="0" xfId="0" applyFont="1" applyFill="1" applyAlignment="1">
      <alignment horizontal="left" vertical="center" wrapText="1"/>
    </xf>
  </cellXfs>
  <cellStyles count="3">
    <cellStyle name="標準" xfId="0" builtinId="0"/>
    <cellStyle name="標準 2" xfId="1" xr:uid="{00000000-0005-0000-0000-000001000000}"/>
    <cellStyle name="標準_jikangai_j" xfId="2" xr:uid="{00000000-0005-0000-0000-000002000000}"/>
  </cellStyles>
  <dxfs count="67">
    <dxf>
      <fill>
        <patternFill>
          <bgColor theme="0" tint="-0.14996795556505021"/>
        </patternFill>
      </fill>
    </dxf>
    <dxf>
      <fill>
        <patternFill>
          <bgColor theme="0" tint="-0.14996795556505021"/>
        </patternFill>
      </fill>
    </dxf>
    <dxf>
      <fill>
        <patternFill>
          <bgColor theme="0" tint="-0.14996795556505021"/>
        </patternFill>
      </fill>
    </dxf>
    <dxf>
      <font>
        <color rgb="FFFF0000"/>
      </font>
    </dxf>
    <dxf>
      <font>
        <color rgb="FFFF0000"/>
      </font>
      <fill>
        <patternFill patternType="none">
          <bgColor indexed="65"/>
        </patternFill>
      </fill>
    </dxf>
    <dxf>
      <font>
        <color auto="1"/>
      </font>
    </dxf>
    <dxf>
      <font>
        <color auto="1"/>
      </font>
    </dxf>
    <dxf>
      <font>
        <color rgb="FFFF0000"/>
      </font>
      <fill>
        <patternFill patternType="none">
          <bgColor indexed="65"/>
        </patternFill>
      </fill>
    </dxf>
    <dxf>
      <font>
        <color rgb="FFFF0000"/>
      </font>
    </dxf>
    <dxf>
      <fill>
        <patternFill>
          <bgColor theme="0" tint="-0.14996795556505021"/>
        </patternFill>
      </fill>
    </dxf>
    <dxf>
      <font>
        <color rgb="FFFF0000"/>
      </font>
      <fill>
        <patternFill patternType="none">
          <bgColor indexed="65"/>
        </patternFill>
      </fill>
    </dxf>
    <dxf>
      <font>
        <color rgb="FFFF0000"/>
      </font>
    </dxf>
    <dxf>
      <fill>
        <patternFill patternType="none">
          <bgColor indexed="65"/>
        </patternFill>
      </fill>
    </dxf>
    <dxf>
      <font>
        <color rgb="FFFF0000"/>
      </font>
      <fill>
        <patternFill patternType="none">
          <bgColor indexed="65"/>
        </patternFill>
      </fill>
    </dxf>
    <dxf>
      <font>
        <color rgb="FFFF0000"/>
      </font>
    </dxf>
    <dxf>
      <font>
        <color rgb="FFFF0000"/>
      </font>
      <fill>
        <patternFill patternType="none">
          <bgColor indexed="65"/>
        </patternFill>
      </fill>
    </dxf>
    <dxf>
      <font>
        <color auto="1"/>
      </font>
    </dxf>
    <dxf>
      <font>
        <color rgb="FFFF0000"/>
      </font>
    </dxf>
    <dxf>
      <fill>
        <patternFill>
          <bgColor theme="0" tint="-0.14996795556505021"/>
        </patternFill>
      </fill>
    </dxf>
    <dxf>
      <font>
        <color rgb="FFFF0000"/>
      </font>
      <fill>
        <patternFill>
          <bgColor theme="0"/>
        </patternFill>
      </fill>
    </dxf>
    <dxf>
      <font>
        <color rgb="FFFF0000"/>
      </font>
      <fill>
        <patternFill patternType="none">
          <bgColor indexed="65"/>
        </patternFill>
      </fill>
    </dxf>
    <dxf>
      <font>
        <color rgb="FFFF0000"/>
      </font>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FF0000"/>
      </font>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FF0000"/>
      </font>
      <fill>
        <patternFill patternType="none">
          <bgColor indexed="65"/>
        </patternFill>
      </fill>
    </dxf>
    <dxf>
      <font>
        <color auto="1"/>
      </font>
    </dxf>
    <dxf>
      <fill>
        <patternFill>
          <bgColor theme="0" tint="-0.14996795556505021"/>
        </patternFill>
      </fill>
    </dxf>
    <dxf>
      <font>
        <color rgb="FFFF0000"/>
      </font>
    </dxf>
    <dxf>
      <font>
        <color rgb="FFFF0000"/>
      </font>
      <fill>
        <patternFill patternType="none">
          <bgColor indexed="65"/>
        </patternFill>
      </fill>
    </dxf>
    <dxf>
      <font>
        <color auto="1"/>
      </font>
    </dxf>
    <dxf>
      <fill>
        <patternFill>
          <bgColor theme="0" tint="-0.14996795556505021"/>
        </patternFill>
      </fill>
    </dxf>
    <dxf>
      <font>
        <color rgb="FFFF0000"/>
      </font>
    </dxf>
    <dxf>
      <font>
        <color rgb="FFFF0000"/>
      </font>
      <fill>
        <patternFill patternType="none">
          <bgColor indexed="65"/>
        </patternFill>
      </fill>
    </dxf>
    <dxf>
      <fill>
        <patternFill>
          <bgColor theme="0" tint="-0.14996795556505021"/>
        </patternFill>
      </fill>
    </dxf>
    <dxf>
      <font>
        <color rgb="FFFF0000"/>
      </font>
    </dxf>
    <dxf>
      <font>
        <color rgb="FFFF0000"/>
      </font>
      <fill>
        <patternFill patternType="none">
          <bgColor indexed="65"/>
        </patternFill>
      </fill>
    </dxf>
    <dxf>
      <fill>
        <patternFill>
          <bgColor theme="0" tint="-0.14996795556505021"/>
        </patternFill>
      </fill>
    </dxf>
    <dxf>
      <font>
        <color rgb="FFFF0000"/>
      </font>
    </dxf>
    <dxf>
      <font>
        <color rgb="FFFF0000"/>
      </font>
      <fill>
        <patternFill patternType="none">
          <bgColor indexed="65"/>
        </patternFill>
      </fill>
    </dxf>
    <dxf>
      <font>
        <color auto="1"/>
      </font>
    </dxf>
    <dxf>
      <fill>
        <patternFill>
          <bgColor theme="0" tint="-0.14996795556505021"/>
        </patternFill>
      </fill>
    </dxf>
    <dxf>
      <font>
        <color rgb="FFFF0000"/>
      </font>
    </dxf>
    <dxf>
      <font>
        <color rgb="FFFF0000"/>
      </font>
      <fill>
        <patternFill>
          <bgColor theme="0"/>
        </patternFill>
      </fill>
    </dxf>
    <dxf>
      <fill>
        <patternFill>
          <bgColor theme="0" tint="-0.14996795556505021"/>
        </patternFill>
      </fill>
    </dxf>
    <dxf>
      <font>
        <color rgb="FFFF0000"/>
      </font>
      <fill>
        <patternFill patternType="none">
          <bgColor indexed="65"/>
        </patternFill>
      </fill>
    </dxf>
    <dxf>
      <fill>
        <patternFill>
          <bgColor theme="0" tint="-0.14996795556505021"/>
        </patternFill>
      </fill>
    </dxf>
    <dxf>
      <fill>
        <patternFill>
          <bgColor theme="0" tint="-0.14996795556505021"/>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0</xdr:col>
      <xdr:colOff>136071</xdr:colOff>
      <xdr:row>31</xdr:row>
      <xdr:rowOff>381000</xdr:rowOff>
    </xdr:from>
    <xdr:to>
      <xdr:col>1</xdr:col>
      <xdr:colOff>62592</xdr:colOff>
      <xdr:row>42</xdr:row>
      <xdr:rowOff>163286</xdr:rowOff>
    </xdr:to>
    <xdr:sp macro="" textlink="">
      <xdr:nvSpPr>
        <xdr:cNvPr id="2" name="左大かっこ 1">
          <a:extLst>
            <a:ext uri="{FF2B5EF4-FFF2-40B4-BE49-F238E27FC236}">
              <a16:creationId xmlns:a16="http://schemas.microsoft.com/office/drawing/2014/main" id="{D1CF0BC2-4CDF-4F54-A4BE-55CE9D451DE6}"/>
            </a:ext>
          </a:extLst>
        </xdr:cNvPr>
        <xdr:cNvSpPr/>
      </xdr:nvSpPr>
      <xdr:spPr>
        <a:xfrm>
          <a:off x="136071" y="16430625"/>
          <a:ext cx="221796" cy="4363811"/>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24</xdr:col>
      <xdr:colOff>762000</xdr:colOff>
      <xdr:row>31</xdr:row>
      <xdr:rowOff>449036</xdr:rowOff>
    </xdr:from>
    <xdr:to>
      <xdr:col>25</xdr:col>
      <xdr:colOff>190499</xdr:colOff>
      <xdr:row>42</xdr:row>
      <xdr:rowOff>167369</xdr:rowOff>
    </xdr:to>
    <xdr:sp macro="" textlink="">
      <xdr:nvSpPr>
        <xdr:cNvPr id="3" name="左大かっこ 2">
          <a:extLst>
            <a:ext uri="{FF2B5EF4-FFF2-40B4-BE49-F238E27FC236}">
              <a16:creationId xmlns:a16="http://schemas.microsoft.com/office/drawing/2014/main" id="{5C058CBD-27D4-40F0-A3AE-DF0921C3BC08}"/>
            </a:ext>
          </a:extLst>
        </xdr:cNvPr>
        <xdr:cNvSpPr/>
      </xdr:nvSpPr>
      <xdr:spPr>
        <a:xfrm flipH="1">
          <a:off x="13935075" y="16498661"/>
          <a:ext cx="200024" cy="4299858"/>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oneCellAnchor>
    <xdr:from>
      <xdr:col>9</xdr:col>
      <xdr:colOff>340179</xdr:colOff>
      <xdr:row>2</xdr:row>
      <xdr:rowOff>830036</xdr:rowOff>
    </xdr:from>
    <xdr:ext cx="5750292" cy="625812"/>
    <xdr:sp macro="" textlink="">
      <xdr:nvSpPr>
        <xdr:cNvPr id="4" name="テキスト ボックス 3">
          <a:extLst>
            <a:ext uri="{FF2B5EF4-FFF2-40B4-BE49-F238E27FC236}">
              <a16:creationId xmlns:a16="http://schemas.microsoft.com/office/drawing/2014/main" id="{D0591549-4CB7-49DB-94D9-7460E5ACCA0C}"/>
            </a:ext>
          </a:extLst>
        </xdr:cNvPr>
        <xdr:cNvSpPr txBox="1"/>
      </xdr:nvSpPr>
      <xdr:spPr>
        <a:xfrm>
          <a:off x="4640036" y="1483179"/>
          <a:ext cx="5750292" cy="625812"/>
        </a:xfrm>
        <a:prstGeom prst="rect">
          <a:avLst/>
        </a:prstGeom>
        <a:solidFill>
          <a:schemeClr val="accent4"/>
        </a:solidFill>
        <a:ln w="38100">
          <a:solidFill>
            <a:schemeClr val="accent4"/>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800">
              <a:latin typeface="ＭＳ ゴシック" panose="020B0609070205080204" pitchFamily="49" charset="-128"/>
              <a:ea typeface="ＭＳ ゴシック" panose="020B0609070205080204" pitchFamily="49" charset="-128"/>
            </a:rPr>
            <a:t>所属・職名・氏名をご記入ください。</a:t>
          </a:r>
          <a:endParaRPr kumimoji="1" lang="en-US" altLang="ja-JP" sz="1800">
            <a:latin typeface="ＭＳ ゴシック" panose="020B0609070205080204" pitchFamily="49" charset="-128"/>
            <a:ea typeface="ＭＳ ゴシック" panose="020B0609070205080204" pitchFamily="49" charset="-128"/>
          </a:endParaRPr>
        </a:p>
        <a:p>
          <a:r>
            <a:rPr kumimoji="1" lang="en-US" altLang="ja-JP" sz="1400">
              <a:latin typeface="ＭＳ ゴシック" panose="020B0609070205080204" pitchFamily="49" charset="-128"/>
              <a:ea typeface="ＭＳ ゴシック" panose="020B0609070205080204" pitchFamily="49" charset="-128"/>
            </a:rPr>
            <a:t>※PC</a:t>
          </a:r>
          <a:r>
            <a:rPr kumimoji="1" lang="ja-JP" altLang="en-US" sz="1400">
              <a:latin typeface="ＭＳ ゴシック" panose="020B0609070205080204" pitchFamily="49" charset="-128"/>
              <a:ea typeface="ＭＳ ゴシック" panose="020B0609070205080204" pitchFamily="49" charset="-128"/>
            </a:rPr>
            <a:t>等で入力する場合、翌月以降も同様の情報が自動反映されます。</a:t>
          </a:r>
        </a:p>
      </xdr:txBody>
    </xdr:sp>
    <xdr:clientData/>
  </xdr:oneCellAnchor>
  <xdr:twoCellAnchor>
    <xdr:from>
      <xdr:col>18</xdr:col>
      <xdr:colOff>272143</xdr:colOff>
      <xdr:row>5</xdr:row>
      <xdr:rowOff>95250</xdr:rowOff>
    </xdr:from>
    <xdr:to>
      <xdr:col>22</xdr:col>
      <xdr:colOff>625929</xdr:colOff>
      <xdr:row>7</xdr:row>
      <xdr:rowOff>762000</xdr:rowOff>
    </xdr:to>
    <xdr:sp macro="" textlink="">
      <xdr:nvSpPr>
        <xdr:cNvPr id="5" name="四角形吹き出し 4">
          <a:extLst>
            <a:ext uri="{FF2B5EF4-FFF2-40B4-BE49-F238E27FC236}">
              <a16:creationId xmlns:a16="http://schemas.microsoft.com/office/drawing/2014/main" id="{095359F5-B5DE-4793-9DB3-EA43B661AF14}"/>
            </a:ext>
          </a:extLst>
        </xdr:cNvPr>
        <xdr:cNvSpPr/>
      </xdr:nvSpPr>
      <xdr:spPr>
        <a:xfrm>
          <a:off x="9797143" y="2653393"/>
          <a:ext cx="2775857" cy="1374321"/>
        </a:xfrm>
        <a:prstGeom prst="wedgeRectCallout">
          <a:avLst>
            <a:gd name="adj1" fmla="val -21581"/>
            <a:gd name="adj2" fmla="val 66339"/>
          </a:avLst>
        </a:prstGeom>
        <a:solidFill>
          <a:schemeClr val="accent4"/>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各日ごとの時刻・時間数入力も可能ですが、開始・終了時刻や勤務外の時間数をこちらに入力すると、下表の全ての勤務日に、自動的に同時刻を反映させることができます。</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7</xdr:col>
      <xdr:colOff>653142</xdr:colOff>
      <xdr:row>15</xdr:row>
      <xdr:rowOff>231321</xdr:rowOff>
    </xdr:from>
    <xdr:to>
      <xdr:col>13</xdr:col>
      <xdr:colOff>449036</xdr:colOff>
      <xdr:row>18</xdr:row>
      <xdr:rowOff>476250</xdr:rowOff>
    </xdr:to>
    <xdr:sp macro="" textlink="">
      <xdr:nvSpPr>
        <xdr:cNvPr id="8" name="四角形吹き出し 7">
          <a:extLst>
            <a:ext uri="{FF2B5EF4-FFF2-40B4-BE49-F238E27FC236}">
              <a16:creationId xmlns:a16="http://schemas.microsoft.com/office/drawing/2014/main" id="{10AE51F7-27BC-4071-A6C5-80D25C575DE6}"/>
            </a:ext>
          </a:extLst>
        </xdr:cNvPr>
        <xdr:cNvSpPr/>
      </xdr:nvSpPr>
      <xdr:spPr>
        <a:xfrm>
          <a:off x="3905249" y="7130142"/>
          <a:ext cx="3605894" cy="1959429"/>
        </a:xfrm>
        <a:prstGeom prst="wedgeRectCallout">
          <a:avLst>
            <a:gd name="adj1" fmla="val -10480"/>
            <a:gd name="adj2" fmla="val -69839"/>
          </a:avLst>
        </a:prstGeom>
        <a:solidFill>
          <a:schemeClr val="accent4"/>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（注２）参照</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当該日において、本学の教育研究業務を行っていない時間数の合計を記入してください。</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（例）</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45</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分＝</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0.75</a:t>
          </a:r>
        </a:p>
        <a:p>
          <a:pPr algn="l">
            <a:lnSpc>
              <a:spcPts val="1400"/>
            </a:lnSpc>
          </a:pP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      1</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時間＝</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1</a:t>
          </a: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　　　</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2</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時間</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30</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分＝</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2.5</a:t>
          </a:r>
        </a:p>
      </xdr:txBody>
    </xdr:sp>
    <xdr:clientData/>
  </xdr:twoCellAnchor>
  <xdr:twoCellAnchor>
    <xdr:from>
      <xdr:col>3</xdr:col>
      <xdr:colOff>149679</xdr:colOff>
      <xdr:row>20</xdr:row>
      <xdr:rowOff>231321</xdr:rowOff>
    </xdr:from>
    <xdr:to>
      <xdr:col>10</xdr:col>
      <xdr:colOff>217714</xdr:colOff>
      <xdr:row>22</xdr:row>
      <xdr:rowOff>476251</xdr:rowOff>
    </xdr:to>
    <xdr:sp macro="" textlink="">
      <xdr:nvSpPr>
        <xdr:cNvPr id="9" name="四角形吹き出し 8">
          <a:extLst>
            <a:ext uri="{FF2B5EF4-FFF2-40B4-BE49-F238E27FC236}">
              <a16:creationId xmlns:a16="http://schemas.microsoft.com/office/drawing/2014/main" id="{B222337D-4043-4832-86BA-0F28B77425DA}"/>
            </a:ext>
          </a:extLst>
        </xdr:cNvPr>
        <xdr:cNvSpPr/>
      </xdr:nvSpPr>
      <xdr:spPr>
        <a:xfrm>
          <a:off x="1347108" y="9987642"/>
          <a:ext cx="3850820" cy="1387930"/>
        </a:xfrm>
        <a:prstGeom prst="wedgeRectCallout">
          <a:avLst>
            <a:gd name="adj1" fmla="val 65385"/>
            <a:gd name="adj2" fmla="val 30791"/>
          </a:avLst>
        </a:prstGeom>
        <a:solidFill>
          <a:schemeClr val="accent4"/>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（注４）参照</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出張や研修に行った場合には、○を選択してください。開始・終了時刻の記入がない場合は、みなし労働時間（７時間４５分）が集計されます。</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xdr:col>
      <xdr:colOff>353787</xdr:colOff>
      <xdr:row>25</xdr:row>
      <xdr:rowOff>163285</xdr:rowOff>
    </xdr:from>
    <xdr:to>
      <xdr:col>11</xdr:col>
      <xdr:colOff>501086</xdr:colOff>
      <xdr:row>27</xdr:row>
      <xdr:rowOff>462644</xdr:rowOff>
    </xdr:to>
    <xdr:sp macro="" textlink="">
      <xdr:nvSpPr>
        <xdr:cNvPr id="10" name="四角形吹き出し 9">
          <a:extLst>
            <a:ext uri="{FF2B5EF4-FFF2-40B4-BE49-F238E27FC236}">
              <a16:creationId xmlns:a16="http://schemas.microsoft.com/office/drawing/2014/main" id="{A56B8CBB-0252-4933-8AAF-8A5A582956BE}"/>
            </a:ext>
          </a:extLst>
        </xdr:cNvPr>
        <xdr:cNvSpPr/>
      </xdr:nvSpPr>
      <xdr:spPr>
        <a:xfrm>
          <a:off x="2558144" y="12777106"/>
          <a:ext cx="3603513" cy="1442359"/>
        </a:xfrm>
        <a:prstGeom prst="wedgeRectCallout">
          <a:avLst>
            <a:gd name="adj1" fmla="val 58108"/>
            <a:gd name="adj2" fmla="val 33043"/>
          </a:avLst>
        </a:prstGeom>
        <a:solidFill>
          <a:schemeClr val="accent4"/>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（注５）参照</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年次有給休暇を取得した日について、１日もしくは半日を選択してください。</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なお、１日の休暇を取得した場合は、開始・終了時刻の記入は不要です。</a:t>
          </a:r>
        </a:p>
      </xdr:txBody>
    </xdr:sp>
    <xdr:clientData/>
  </xdr:twoCellAnchor>
  <xdr:twoCellAnchor>
    <xdr:from>
      <xdr:col>13</xdr:col>
      <xdr:colOff>530678</xdr:colOff>
      <xdr:row>26</xdr:row>
      <xdr:rowOff>557893</xdr:rowOff>
    </xdr:from>
    <xdr:to>
      <xdr:col>25</xdr:col>
      <xdr:colOff>54429</xdr:colOff>
      <xdr:row>31</xdr:row>
      <xdr:rowOff>122464</xdr:rowOff>
    </xdr:to>
    <xdr:sp macro="" textlink="">
      <xdr:nvSpPr>
        <xdr:cNvPr id="11" name="正方形/長方形 10">
          <a:extLst>
            <a:ext uri="{FF2B5EF4-FFF2-40B4-BE49-F238E27FC236}">
              <a16:creationId xmlns:a16="http://schemas.microsoft.com/office/drawing/2014/main" id="{11C60C53-7B1D-4A79-9E99-88A047B35AF8}"/>
            </a:ext>
          </a:extLst>
        </xdr:cNvPr>
        <xdr:cNvSpPr/>
      </xdr:nvSpPr>
      <xdr:spPr>
        <a:xfrm>
          <a:off x="7592785" y="13743214"/>
          <a:ext cx="6490608" cy="2422071"/>
        </a:xfrm>
        <a:prstGeom prst="rect">
          <a:avLst/>
        </a:prstGeom>
        <a:noFill/>
        <a:ln w="38100">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11</xdr:col>
      <xdr:colOff>204108</xdr:colOff>
      <xdr:row>30</xdr:row>
      <xdr:rowOff>68036</xdr:rowOff>
    </xdr:from>
    <xdr:to>
      <xdr:col>17</xdr:col>
      <xdr:colOff>106478</xdr:colOff>
      <xdr:row>31</xdr:row>
      <xdr:rowOff>476251</xdr:rowOff>
    </xdr:to>
    <xdr:sp macro="" textlink="">
      <xdr:nvSpPr>
        <xdr:cNvPr id="12" name="四角形吹き出し 11">
          <a:extLst>
            <a:ext uri="{FF2B5EF4-FFF2-40B4-BE49-F238E27FC236}">
              <a16:creationId xmlns:a16="http://schemas.microsoft.com/office/drawing/2014/main" id="{4CEFE795-855E-4EC6-A4BD-93AD4D7D03D7}"/>
            </a:ext>
          </a:extLst>
        </xdr:cNvPr>
        <xdr:cNvSpPr/>
      </xdr:nvSpPr>
      <xdr:spPr>
        <a:xfrm>
          <a:off x="5864679" y="15539357"/>
          <a:ext cx="3276942" cy="979715"/>
        </a:xfrm>
        <a:prstGeom prst="wedgeRectCallout">
          <a:avLst>
            <a:gd name="adj1" fmla="val 80304"/>
            <a:gd name="adj2" fmla="val -46255"/>
          </a:avLst>
        </a:prstGeom>
        <a:solidFill>
          <a:srgbClr val="92D050"/>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こちらは事務部で記載・確認しますので、記入は不要です。</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※PC</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等で入力する場合、自動計算されます。</a:t>
          </a:r>
        </a:p>
      </xdr:txBody>
    </xdr:sp>
    <xdr:clientData/>
  </xdr:twoCellAnchor>
  <xdr:twoCellAnchor>
    <xdr:from>
      <xdr:col>2</xdr:col>
      <xdr:colOff>68036</xdr:colOff>
      <xdr:row>14</xdr:row>
      <xdr:rowOff>340178</xdr:rowOff>
    </xdr:from>
    <xdr:to>
      <xdr:col>7</xdr:col>
      <xdr:colOff>489857</xdr:colOff>
      <xdr:row>18</xdr:row>
      <xdr:rowOff>95250</xdr:rowOff>
    </xdr:to>
    <xdr:sp macro="" textlink="">
      <xdr:nvSpPr>
        <xdr:cNvPr id="13" name="四角形吹き出し 12">
          <a:extLst>
            <a:ext uri="{FF2B5EF4-FFF2-40B4-BE49-F238E27FC236}">
              <a16:creationId xmlns:a16="http://schemas.microsoft.com/office/drawing/2014/main" id="{44FC2A1C-9222-4A5A-8A2D-8A7E6E0E629A}"/>
            </a:ext>
          </a:extLst>
        </xdr:cNvPr>
        <xdr:cNvSpPr/>
      </xdr:nvSpPr>
      <xdr:spPr>
        <a:xfrm>
          <a:off x="925286" y="6667499"/>
          <a:ext cx="2816678" cy="2041072"/>
        </a:xfrm>
        <a:prstGeom prst="wedgeRectCallout">
          <a:avLst>
            <a:gd name="adj1" fmla="val -18404"/>
            <a:gd name="adj2" fmla="val -75068"/>
          </a:avLst>
        </a:prstGeom>
        <a:solidFill>
          <a:schemeClr val="accent4"/>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（注１）参照</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エクセルシート上で開始・終了時刻を入力する場合、</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24</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時間表記をしてください。</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（例）午前</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9</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時＝</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9</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00</a:t>
          </a: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　　　午後</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5</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時</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30</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分＝</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17</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30</a:t>
          </a: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ただし、午前</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0</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時については「</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24</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00</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」と記入してください。</a:t>
          </a:r>
        </a:p>
        <a:p>
          <a:pPr algn="l">
            <a:lnSpc>
              <a:spcPts val="1400"/>
            </a:lnSpc>
          </a:pP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340179</xdr:colOff>
      <xdr:row>37</xdr:row>
      <xdr:rowOff>122465</xdr:rowOff>
    </xdr:from>
    <xdr:to>
      <xdr:col>7</xdr:col>
      <xdr:colOff>557894</xdr:colOff>
      <xdr:row>39</xdr:row>
      <xdr:rowOff>27215</xdr:rowOff>
    </xdr:to>
    <xdr:sp macro="" textlink="">
      <xdr:nvSpPr>
        <xdr:cNvPr id="16" name="四角形吹き出し 15">
          <a:extLst>
            <a:ext uri="{FF2B5EF4-FFF2-40B4-BE49-F238E27FC236}">
              <a16:creationId xmlns:a16="http://schemas.microsoft.com/office/drawing/2014/main" id="{B1F7C560-20AD-4310-A65C-77B85FC59B73}"/>
            </a:ext>
          </a:extLst>
        </xdr:cNvPr>
        <xdr:cNvSpPr/>
      </xdr:nvSpPr>
      <xdr:spPr>
        <a:xfrm>
          <a:off x="639536" y="18845894"/>
          <a:ext cx="3170465" cy="911678"/>
        </a:xfrm>
        <a:prstGeom prst="wedgeRectCallout">
          <a:avLst>
            <a:gd name="adj1" fmla="val -6191"/>
            <a:gd name="adj2" fmla="val -100152"/>
          </a:avLst>
        </a:prstGeom>
        <a:solidFill>
          <a:schemeClr val="accent2">
            <a:lumMod val="40000"/>
            <a:lumOff val="60000"/>
          </a:schemeClr>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平日の深夜時間帯（</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22</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時～</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5</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時）に研究以外の本学の業務を命じられて従事した時間がある場合に記入してください。</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9</xdr:col>
      <xdr:colOff>612322</xdr:colOff>
      <xdr:row>37</xdr:row>
      <xdr:rowOff>299358</xdr:rowOff>
    </xdr:from>
    <xdr:to>
      <xdr:col>14</xdr:col>
      <xdr:colOff>81642</xdr:colOff>
      <xdr:row>40</xdr:row>
      <xdr:rowOff>272144</xdr:rowOff>
    </xdr:to>
    <xdr:sp macro="" textlink="">
      <xdr:nvSpPr>
        <xdr:cNvPr id="17" name="四角形吹き出し 16">
          <a:extLst>
            <a:ext uri="{FF2B5EF4-FFF2-40B4-BE49-F238E27FC236}">
              <a16:creationId xmlns:a16="http://schemas.microsoft.com/office/drawing/2014/main" id="{846B779E-F11E-4206-95DF-98065F2FDA54}"/>
            </a:ext>
          </a:extLst>
        </xdr:cNvPr>
        <xdr:cNvSpPr/>
      </xdr:nvSpPr>
      <xdr:spPr>
        <a:xfrm>
          <a:off x="4912179" y="19022787"/>
          <a:ext cx="2789463" cy="1483178"/>
        </a:xfrm>
        <a:prstGeom prst="wedgeRectCallout">
          <a:avLst>
            <a:gd name="adj1" fmla="val 4641"/>
            <a:gd name="adj2" fmla="val -74918"/>
          </a:avLst>
        </a:prstGeom>
        <a:solidFill>
          <a:schemeClr val="accent2">
            <a:lumMod val="40000"/>
            <a:lumOff val="60000"/>
          </a:schemeClr>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・授業</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・入学試験</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・大学運営業務</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・その他研究以外の業務</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の４つから選択してください。</a:t>
          </a:r>
        </a:p>
      </xdr:txBody>
    </xdr:sp>
    <xdr:clientData/>
  </xdr:twoCellAnchor>
  <xdr:twoCellAnchor>
    <xdr:from>
      <xdr:col>17</xdr:col>
      <xdr:colOff>231322</xdr:colOff>
      <xdr:row>37</xdr:row>
      <xdr:rowOff>435427</xdr:rowOff>
    </xdr:from>
    <xdr:to>
      <xdr:col>23</xdr:col>
      <xdr:colOff>231322</xdr:colOff>
      <xdr:row>40</xdr:row>
      <xdr:rowOff>122464</xdr:rowOff>
    </xdr:to>
    <xdr:sp macro="" textlink="">
      <xdr:nvSpPr>
        <xdr:cNvPr id="18" name="四角形吹き出し 17">
          <a:extLst>
            <a:ext uri="{FF2B5EF4-FFF2-40B4-BE49-F238E27FC236}">
              <a16:creationId xmlns:a16="http://schemas.microsoft.com/office/drawing/2014/main" id="{AA4AFD63-877F-4712-B151-A9CB419CE579}"/>
            </a:ext>
          </a:extLst>
        </xdr:cNvPr>
        <xdr:cNvSpPr/>
      </xdr:nvSpPr>
      <xdr:spPr>
        <a:xfrm>
          <a:off x="9212036" y="19158856"/>
          <a:ext cx="3592286" cy="1197429"/>
        </a:xfrm>
        <a:prstGeom prst="wedgeRectCallout">
          <a:avLst>
            <a:gd name="adj1" fmla="val -44206"/>
            <a:gd name="adj2" fmla="val -112071"/>
          </a:avLst>
        </a:prstGeom>
        <a:solidFill>
          <a:schemeClr val="accent2">
            <a:lumMod val="40000"/>
            <a:lumOff val="60000"/>
          </a:schemeClr>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休日（土日祝）に研究以外の本学の業務を命じられて従事した時間がある場合に記入してください。</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ただし、休日振替を行った場合は記入不要です。</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136071</xdr:colOff>
      <xdr:row>31</xdr:row>
      <xdr:rowOff>381000</xdr:rowOff>
    </xdr:from>
    <xdr:to>
      <xdr:col>1</xdr:col>
      <xdr:colOff>62592</xdr:colOff>
      <xdr:row>42</xdr:row>
      <xdr:rowOff>163286</xdr:rowOff>
    </xdr:to>
    <xdr:sp macro="" textlink="">
      <xdr:nvSpPr>
        <xdr:cNvPr id="2" name="左大かっこ 1">
          <a:extLst>
            <a:ext uri="{FF2B5EF4-FFF2-40B4-BE49-F238E27FC236}">
              <a16:creationId xmlns:a16="http://schemas.microsoft.com/office/drawing/2014/main" id="{F3AEA42E-C5C1-4F32-879D-0E25CD19615B}"/>
            </a:ext>
          </a:extLst>
        </xdr:cNvPr>
        <xdr:cNvSpPr/>
      </xdr:nvSpPr>
      <xdr:spPr>
        <a:xfrm>
          <a:off x="136071" y="16430625"/>
          <a:ext cx="221796" cy="4982936"/>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24</xdr:col>
      <xdr:colOff>762000</xdr:colOff>
      <xdr:row>31</xdr:row>
      <xdr:rowOff>449036</xdr:rowOff>
    </xdr:from>
    <xdr:to>
      <xdr:col>25</xdr:col>
      <xdr:colOff>190499</xdr:colOff>
      <xdr:row>42</xdr:row>
      <xdr:rowOff>167369</xdr:rowOff>
    </xdr:to>
    <xdr:sp macro="" textlink="">
      <xdr:nvSpPr>
        <xdr:cNvPr id="3" name="左大かっこ 2">
          <a:extLst>
            <a:ext uri="{FF2B5EF4-FFF2-40B4-BE49-F238E27FC236}">
              <a16:creationId xmlns:a16="http://schemas.microsoft.com/office/drawing/2014/main" id="{1F89C035-320C-42C1-BF6C-CDE994C53916}"/>
            </a:ext>
          </a:extLst>
        </xdr:cNvPr>
        <xdr:cNvSpPr/>
      </xdr:nvSpPr>
      <xdr:spPr>
        <a:xfrm flipH="1">
          <a:off x="13877925" y="16498661"/>
          <a:ext cx="190499" cy="4918983"/>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51"/>
  <sheetViews>
    <sheetView view="pageBreakPreview" zoomScale="70" zoomScaleNormal="100" zoomScaleSheetLayoutView="70" workbookViewId="0"/>
  </sheetViews>
  <sheetFormatPr defaultColWidth="9" defaultRowHeight="30.75" x14ac:dyDescent="0.15"/>
  <cols>
    <col min="1" max="1" width="3.875" style="4" customWidth="1"/>
    <col min="2" max="2" width="7.25" style="4" customWidth="1"/>
    <col min="3" max="3" width="4.5" style="4" customWidth="1"/>
    <col min="4" max="4" width="4.25" style="4" customWidth="1"/>
    <col min="5" max="5" width="8.875" style="4" customWidth="1"/>
    <col min="6" max="6" width="4.75" style="4" customWidth="1"/>
    <col min="7" max="8" width="8.875" style="4" customWidth="1"/>
    <col min="9" max="9" width="4.75" style="4" customWidth="1"/>
    <col min="10" max="10" width="8.875" style="4" customWidth="1"/>
    <col min="11" max="11" width="9.625" style="4" customWidth="1"/>
    <col min="12" max="12" width="8.125" style="4" customWidth="1"/>
    <col min="13" max="13" width="9.375" style="4" customWidth="1"/>
    <col min="14" max="14" width="8" style="4" customWidth="1"/>
    <col min="15" max="16" width="4.5" style="4" customWidth="1"/>
    <col min="17" max="17" width="8.875" style="4" customWidth="1"/>
    <col min="18" max="18" width="6.375" style="4" customWidth="1"/>
    <col min="19" max="20" width="8.875" style="4" customWidth="1"/>
    <col min="21" max="21" width="5" style="4" customWidth="1"/>
    <col min="22" max="23" width="8.875" style="4" customWidth="1"/>
    <col min="24" max="24" width="8.125" style="4" customWidth="1"/>
    <col min="25" max="25" width="9.25" style="4" customWidth="1"/>
    <col min="26" max="26" width="4.5" style="4" customWidth="1"/>
    <col min="27" max="27" width="6.5" style="4" customWidth="1"/>
    <col min="28" max="28" width="5.25" style="4" customWidth="1"/>
    <col min="29" max="16384" width="9" style="4"/>
  </cols>
  <sheetData>
    <row r="1" spans="2:28" ht="42.75" customHeight="1" thickBot="1" x14ac:dyDescent="0.2">
      <c r="B1" s="76"/>
      <c r="C1" s="76"/>
      <c r="D1" s="225"/>
      <c r="E1" s="225"/>
      <c r="F1" s="225"/>
      <c r="G1" s="48"/>
      <c r="H1" s="28"/>
      <c r="I1" s="28" t="s">
        <v>0</v>
      </c>
      <c r="J1" s="28"/>
      <c r="K1" s="28"/>
      <c r="L1" s="5" t="s">
        <v>1</v>
      </c>
      <c r="M1" s="77"/>
      <c r="N1" s="77"/>
      <c r="O1" s="77"/>
      <c r="P1" s="77"/>
      <c r="Q1" s="77"/>
      <c r="R1" s="47"/>
      <c r="S1" s="47"/>
      <c r="T1" s="3"/>
      <c r="U1" s="3"/>
      <c r="V1" s="296">
        <v>46113</v>
      </c>
      <c r="W1" s="297"/>
      <c r="X1" s="297"/>
      <c r="Y1" s="298"/>
      <c r="Z1" s="3"/>
      <c r="AA1" s="3"/>
      <c r="AB1" s="145"/>
    </row>
    <row r="2" spans="2:28" ht="9" customHeight="1" x14ac:dyDescent="0.15">
      <c r="B2" s="230"/>
      <c r="C2" s="230"/>
      <c r="D2" s="230"/>
      <c r="E2" s="230"/>
      <c r="F2" s="230"/>
      <c r="G2" s="230"/>
      <c r="H2" s="230"/>
      <c r="I2" s="230"/>
      <c r="J2" s="230"/>
      <c r="K2" s="230"/>
      <c r="L2" s="230"/>
      <c r="M2" s="230"/>
      <c r="N2" s="230"/>
      <c r="O2" s="230"/>
      <c r="P2" s="230"/>
      <c r="Q2" s="230"/>
      <c r="R2" s="230"/>
      <c r="S2" s="230"/>
      <c r="T2" s="230"/>
      <c r="U2" s="230"/>
      <c r="V2" s="230"/>
      <c r="W2" s="108"/>
      <c r="X2" s="108"/>
      <c r="Y2" s="5"/>
      <c r="Z2" s="5"/>
      <c r="AA2" s="5"/>
      <c r="AB2" s="5"/>
    </row>
    <row r="3" spans="2:28" ht="73.5" customHeight="1" x14ac:dyDescent="0.2">
      <c r="B3" s="231" t="s">
        <v>2</v>
      </c>
      <c r="C3" s="231"/>
      <c r="D3" s="231"/>
      <c r="E3" s="231"/>
      <c r="F3" s="231"/>
      <c r="G3" s="231"/>
      <c r="H3" s="231"/>
      <c r="I3" s="231"/>
      <c r="J3" s="231"/>
      <c r="K3" s="231"/>
      <c r="L3" s="231"/>
      <c r="M3" s="231"/>
      <c r="N3" s="231"/>
      <c r="O3" s="231"/>
      <c r="P3" s="231"/>
      <c r="Q3" s="231"/>
      <c r="R3" s="231"/>
      <c r="S3" s="231"/>
      <c r="T3" s="231"/>
      <c r="U3" s="231"/>
      <c r="V3" s="231"/>
      <c r="W3" s="231"/>
      <c r="X3" s="231"/>
      <c r="Y3" s="231"/>
      <c r="Z3" s="3"/>
      <c r="AA3" s="232"/>
      <c r="AB3" s="232"/>
    </row>
    <row r="4" spans="2:28" ht="29.25" customHeight="1" thickBot="1" x14ac:dyDescent="0.2">
      <c r="B4" s="26"/>
      <c r="C4" s="26"/>
      <c r="D4" s="26"/>
      <c r="E4" s="26"/>
      <c r="F4" s="26"/>
      <c r="G4" s="26"/>
      <c r="H4" s="26"/>
      <c r="I4" s="26"/>
      <c r="J4" s="26"/>
      <c r="K4" s="26"/>
      <c r="L4" s="26"/>
      <c r="M4" s="26"/>
      <c r="N4" s="26"/>
      <c r="O4" s="26"/>
      <c r="P4" s="26"/>
      <c r="Q4" s="26"/>
      <c r="R4" s="26"/>
      <c r="S4" s="26"/>
      <c r="T4" s="26"/>
      <c r="U4" s="26"/>
      <c r="V4" s="26"/>
      <c r="W4" s="26"/>
      <c r="X4" s="26"/>
      <c r="Y4" s="26"/>
      <c r="Z4" s="3"/>
      <c r="AA4" s="5"/>
      <c r="AB4" s="5"/>
    </row>
    <row r="5" spans="2:28" ht="47.25" customHeight="1" thickTop="1" thickBot="1" x14ac:dyDescent="0.2">
      <c r="B5" s="92" t="s">
        <v>3</v>
      </c>
      <c r="C5" s="233" t="s">
        <v>4</v>
      </c>
      <c r="D5" s="234"/>
      <c r="E5" s="234"/>
      <c r="F5" s="234"/>
      <c r="G5" s="234"/>
      <c r="H5" s="234"/>
      <c r="I5" s="234"/>
      <c r="J5" s="235"/>
      <c r="K5" s="139"/>
      <c r="L5" s="138" t="s">
        <v>5</v>
      </c>
      <c r="M5" s="233" t="s">
        <v>6</v>
      </c>
      <c r="N5" s="234"/>
      <c r="O5" s="234"/>
      <c r="P5" s="234"/>
      <c r="Q5" s="235"/>
      <c r="R5" s="141"/>
      <c r="S5" s="138" t="s">
        <v>7</v>
      </c>
      <c r="T5" s="233" t="s">
        <v>8</v>
      </c>
      <c r="U5" s="234"/>
      <c r="V5" s="234"/>
      <c r="W5" s="234"/>
      <c r="X5" s="234"/>
      <c r="Y5" s="235"/>
      <c r="Z5" s="80"/>
      <c r="AA5" s="236"/>
      <c r="AB5" s="236"/>
    </row>
    <row r="6" spans="2:28" ht="22.5" customHeight="1" thickTop="1" x14ac:dyDescent="0.15">
      <c r="B6" s="8"/>
      <c r="C6" s="8"/>
      <c r="D6" s="22"/>
      <c r="E6" s="22"/>
      <c r="F6" s="22"/>
      <c r="G6" s="22"/>
      <c r="H6" s="22"/>
      <c r="I6" s="22"/>
      <c r="J6" s="22"/>
      <c r="K6" s="22"/>
      <c r="L6" s="22"/>
      <c r="M6" s="22"/>
      <c r="N6" s="22"/>
      <c r="O6" s="22"/>
      <c r="P6" s="22"/>
      <c r="T6" s="8"/>
      <c r="U6" s="8"/>
      <c r="V6" s="8"/>
      <c r="W6" s="8"/>
      <c r="X6" s="8"/>
      <c r="Z6" s="37"/>
      <c r="AA6" s="8"/>
    </row>
    <row r="7" spans="2:28" ht="33" customHeight="1" x14ac:dyDescent="0.15">
      <c r="B7" s="300" t="s">
        <v>9</v>
      </c>
      <c r="C7" s="300"/>
      <c r="D7" s="300"/>
      <c r="E7" s="300"/>
      <c r="F7" s="300"/>
      <c r="G7" s="300"/>
      <c r="H7" s="300"/>
      <c r="I7" s="300"/>
      <c r="J7" s="300"/>
      <c r="K7" s="300"/>
      <c r="L7" s="300"/>
      <c r="M7" s="300"/>
      <c r="N7" s="300"/>
      <c r="O7" s="300"/>
      <c r="P7" s="300"/>
      <c r="Q7" s="300"/>
      <c r="R7" s="300"/>
      <c r="S7" s="300"/>
      <c r="T7" s="300"/>
      <c r="U7" s="300"/>
      <c r="V7" s="300"/>
      <c r="W7" s="300"/>
      <c r="X7" s="300"/>
      <c r="Y7" s="300"/>
      <c r="Z7" s="10"/>
      <c r="AA7" s="174"/>
      <c r="AB7" s="174"/>
    </row>
    <row r="8" spans="2:28" ht="66" customHeight="1" thickBot="1" x14ac:dyDescent="0.2">
      <c r="B8" s="238" t="s">
        <v>10</v>
      </c>
      <c r="C8" s="238"/>
      <c r="D8" s="238"/>
      <c r="E8" s="238"/>
      <c r="F8" s="238"/>
      <c r="G8" s="238"/>
      <c r="H8" s="238"/>
      <c r="I8" s="238"/>
      <c r="J8" s="238"/>
      <c r="K8" s="238"/>
      <c r="L8" s="238"/>
      <c r="M8" s="238"/>
      <c r="N8" s="238"/>
      <c r="O8" s="238"/>
      <c r="P8" s="238"/>
      <c r="Q8" s="238"/>
      <c r="R8" s="238"/>
      <c r="S8" s="238"/>
      <c r="T8" s="238"/>
      <c r="U8" s="238"/>
      <c r="V8" s="238"/>
      <c r="W8" s="238"/>
      <c r="X8" s="238"/>
      <c r="Y8" s="238"/>
      <c r="Z8" s="3"/>
      <c r="AA8" s="8"/>
    </row>
    <row r="9" spans="2:28" ht="29.25" customHeight="1" thickBot="1" x14ac:dyDescent="0.2">
      <c r="B9" s="239" t="s">
        <v>11</v>
      </c>
      <c r="C9" s="239"/>
      <c r="D9" s="239"/>
      <c r="E9" s="239"/>
      <c r="F9" s="239"/>
      <c r="G9" s="239"/>
      <c r="H9" s="239"/>
      <c r="I9" s="239"/>
      <c r="J9" s="239"/>
      <c r="K9" s="239"/>
      <c r="L9" s="239"/>
      <c r="M9" s="239"/>
      <c r="N9" s="240" t="s">
        <v>12</v>
      </c>
      <c r="O9" s="240"/>
      <c r="P9" s="241"/>
      <c r="Q9" s="86">
        <v>9</v>
      </c>
      <c r="R9" s="57" t="s">
        <v>13</v>
      </c>
      <c r="S9" s="106">
        <v>0</v>
      </c>
      <c r="T9" s="57"/>
      <c r="U9" s="242" t="s">
        <v>14</v>
      </c>
      <c r="V9" s="243"/>
      <c r="W9" s="244">
        <v>1</v>
      </c>
      <c r="X9" s="245"/>
      <c r="Y9" s="161" t="s">
        <v>15</v>
      </c>
      <c r="Z9" s="31"/>
      <c r="AA9" s="8"/>
    </row>
    <row r="10" spans="2:28" ht="29.25" customHeight="1" thickBot="1" x14ac:dyDescent="0.2">
      <c r="B10" s="239"/>
      <c r="C10" s="239"/>
      <c r="D10" s="239"/>
      <c r="E10" s="239"/>
      <c r="F10" s="239"/>
      <c r="G10" s="239"/>
      <c r="H10" s="239"/>
      <c r="I10" s="239"/>
      <c r="J10" s="239"/>
      <c r="K10" s="239"/>
      <c r="L10" s="239"/>
      <c r="M10" s="239"/>
      <c r="N10" s="240" t="s">
        <v>16</v>
      </c>
      <c r="O10" s="240"/>
      <c r="P10" s="241"/>
      <c r="Q10" s="86">
        <v>17</v>
      </c>
      <c r="R10" s="50" t="s">
        <v>13</v>
      </c>
      <c r="S10" s="87">
        <v>30</v>
      </c>
      <c r="T10" s="58"/>
      <c r="U10" s="49"/>
      <c r="V10" s="49"/>
      <c r="W10" s="49"/>
      <c r="X10" s="49"/>
      <c r="Y10" s="74"/>
      <c r="Z10" s="9"/>
      <c r="AA10" s="175"/>
    </row>
    <row r="11" spans="2:28" ht="13.5" customHeight="1" thickBot="1" x14ac:dyDescent="0.2">
      <c r="B11" s="23"/>
      <c r="C11" s="23"/>
      <c r="D11" s="23"/>
      <c r="E11" s="23"/>
      <c r="F11" s="23"/>
      <c r="G11" s="23"/>
      <c r="H11" s="23"/>
      <c r="I11" s="23"/>
      <c r="J11" s="23"/>
      <c r="K11" s="23"/>
      <c r="L11" s="23"/>
      <c r="M11" s="23"/>
      <c r="N11" s="23"/>
      <c r="O11" s="23"/>
      <c r="P11" s="23"/>
      <c r="Q11" s="23"/>
      <c r="R11" s="23"/>
      <c r="S11" s="23"/>
      <c r="T11" s="23"/>
      <c r="U11" s="23"/>
      <c r="V11" s="23"/>
      <c r="W11" s="23"/>
      <c r="X11" s="23"/>
      <c r="Y11" s="23"/>
      <c r="Z11" s="10"/>
      <c r="AA11" s="11"/>
      <c r="AB11" s="11"/>
    </row>
    <row r="12" spans="2:28" ht="29.25" customHeight="1" x14ac:dyDescent="0.15">
      <c r="B12" s="246" t="s">
        <v>17</v>
      </c>
      <c r="C12" s="247"/>
      <c r="D12" s="248"/>
      <c r="E12" s="252" t="s">
        <v>18</v>
      </c>
      <c r="F12" s="253"/>
      <c r="G12" s="253"/>
      <c r="H12" s="253"/>
      <c r="I12" s="253"/>
      <c r="J12" s="253"/>
      <c r="K12" s="253"/>
      <c r="L12" s="254" t="s">
        <v>19</v>
      </c>
      <c r="M12" s="256" t="s">
        <v>20</v>
      </c>
      <c r="N12" s="144"/>
      <c r="O12" s="295" t="s">
        <v>21</v>
      </c>
      <c r="P12" s="295"/>
      <c r="Q12" s="295"/>
      <c r="R12" s="295"/>
      <c r="S12" s="295"/>
      <c r="T12" s="295"/>
      <c r="U12" s="295"/>
      <c r="V12" s="295"/>
      <c r="W12" s="295"/>
      <c r="X12" s="295"/>
      <c r="Y12" s="295"/>
      <c r="Z12" s="12"/>
      <c r="AA12" s="178"/>
      <c r="AB12" s="178"/>
    </row>
    <row r="13" spans="2:28" ht="29.25" customHeight="1" thickBot="1" x14ac:dyDescent="0.2">
      <c r="B13" s="249"/>
      <c r="C13" s="250"/>
      <c r="D13" s="251"/>
      <c r="E13" s="260" t="s">
        <v>12</v>
      </c>
      <c r="F13" s="261"/>
      <c r="G13" s="262"/>
      <c r="H13" s="260" t="s">
        <v>16</v>
      </c>
      <c r="I13" s="261"/>
      <c r="J13" s="262"/>
      <c r="K13" s="146" t="s">
        <v>22</v>
      </c>
      <c r="L13" s="255"/>
      <c r="M13" s="257"/>
      <c r="N13" s="144"/>
      <c r="O13" s="295"/>
      <c r="P13" s="295"/>
      <c r="Q13" s="295"/>
      <c r="R13" s="295"/>
      <c r="S13" s="295"/>
      <c r="T13" s="295"/>
      <c r="U13" s="295"/>
      <c r="V13" s="295"/>
      <c r="W13" s="295"/>
      <c r="X13" s="295"/>
      <c r="Y13" s="295"/>
      <c r="AA13" s="180"/>
      <c r="AB13" s="206"/>
    </row>
    <row r="14" spans="2:28" ht="45" customHeight="1" x14ac:dyDescent="0.15">
      <c r="B14" s="44">
        <f>V1</f>
        <v>46113</v>
      </c>
      <c r="C14" s="45" t="str">
        <f>TEXT(B14,"aaa")</f>
        <v>水</v>
      </c>
      <c r="D14" s="70" t="str">
        <f>IF(OR(WEEKDAY(B14)=1,WEEKDAY(B14)=7),"休日",IF(ISNA(VLOOKUP(B14,'(事務用)2025年度休日一覧(土日除く)'!A:B,2,FALSE)),"","休日"))</f>
        <v/>
      </c>
      <c r="E14" s="94">
        <v>9</v>
      </c>
      <c r="F14" s="51" t="s">
        <v>23</v>
      </c>
      <c r="G14" s="107">
        <v>0</v>
      </c>
      <c r="H14" s="98">
        <v>17</v>
      </c>
      <c r="I14" s="51" t="s">
        <v>23</v>
      </c>
      <c r="J14" s="59">
        <v>30</v>
      </c>
      <c r="K14" s="45">
        <v>1</v>
      </c>
      <c r="L14" s="112"/>
      <c r="M14" s="109"/>
      <c r="N14" s="143"/>
      <c r="O14" s="294" t="s">
        <v>24</v>
      </c>
      <c r="P14" s="294"/>
      <c r="Q14" s="294"/>
      <c r="R14" s="294"/>
      <c r="S14" s="294"/>
      <c r="T14" s="294"/>
      <c r="U14" s="294"/>
      <c r="V14" s="294"/>
      <c r="W14" s="294"/>
      <c r="X14" s="294"/>
      <c r="Y14" s="294"/>
      <c r="AA14" s="178"/>
      <c r="AB14" s="178"/>
    </row>
    <row r="15" spans="2:28" ht="45" customHeight="1" x14ac:dyDescent="0.15">
      <c r="B15" s="32">
        <f>B14+1</f>
        <v>46114</v>
      </c>
      <c r="C15" s="33" t="str">
        <f t="shared" ref="C15:C30" si="0">TEXT(B15,"aaa")</f>
        <v>木</v>
      </c>
      <c r="D15" s="71" t="str">
        <f>IF(OR(WEEKDAY(B15)=1,WEEKDAY(B15)=7),"休日",IF(ISNA(VLOOKUP(B15,'(事務用)2025年度休日一覧(土日除く)'!A:B,2,FALSE)),"","休日"))</f>
        <v/>
      </c>
      <c r="E15" s="95">
        <v>10</v>
      </c>
      <c r="F15" s="52" t="s">
        <v>23</v>
      </c>
      <c r="G15" s="61">
        <v>0</v>
      </c>
      <c r="H15" s="95">
        <v>19</v>
      </c>
      <c r="I15" s="52" t="s">
        <v>23</v>
      </c>
      <c r="J15" s="60">
        <v>0</v>
      </c>
      <c r="K15" s="151">
        <v>1</v>
      </c>
      <c r="L15" s="113"/>
      <c r="M15" s="110"/>
      <c r="N15" s="143"/>
      <c r="O15" s="294"/>
      <c r="P15" s="294"/>
      <c r="Q15" s="294"/>
      <c r="R15" s="294"/>
      <c r="S15" s="294"/>
      <c r="T15" s="294"/>
      <c r="U15" s="294"/>
      <c r="V15" s="294"/>
      <c r="W15" s="294"/>
      <c r="X15" s="294"/>
      <c r="Y15" s="294"/>
      <c r="AA15" s="178"/>
      <c r="AB15" s="178"/>
    </row>
    <row r="16" spans="2:28" ht="45" customHeight="1" x14ac:dyDescent="0.15">
      <c r="B16" s="32">
        <f t="shared" ref="B16:B30" si="1">B15+1</f>
        <v>46115</v>
      </c>
      <c r="C16" s="33" t="str">
        <f t="shared" si="0"/>
        <v>金</v>
      </c>
      <c r="D16" s="71" t="str">
        <f>IF(OR(WEEKDAY(B16)=1,WEEKDAY(B16)=7),"休日",IF(ISNA(VLOOKUP(B16,'(事務用)2025年度休日一覧(土日除く)'!A:B,2,FALSE)),"","休日"))</f>
        <v/>
      </c>
      <c r="E16" s="95">
        <v>12</v>
      </c>
      <c r="F16" s="52" t="s">
        <v>23</v>
      </c>
      <c r="G16" s="66">
        <v>0</v>
      </c>
      <c r="H16" s="99">
        <v>16</v>
      </c>
      <c r="I16" s="55" t="s">
        <v>23</v>
      </c>
      <c r="J16" s="60">
        <v>0</v>
      </c>
      <c r="K16" s="151">
        <v>1</v>
      </c>
      <c r="L16" s="113"/>
      <c r="M16" s="111"/>
      <c r="N16" s="143"/>
      <c r="O16" s="301" t="s">
        <v>25</v>
      </c>
      <c r="P16" s="301"/>
      <c r="Q16" s="301"/>
      <c r="R16" s="301"/>
      <c r="S16" s="301"/>
      <c r="T16" s="301"/>
      <c r="U16" s="301"/>
      <c r="V16" s="301"/>
      <c r="W16" s="301"/>
      <c r="X16" s="301"/>
      <c r="Y16" s="301"/>
      <c r="Z16" s="38"/>
      <c r="AA16" s="180"/>
      <c r="AB16" s="206"/>
    </row>
    <row r="17" spans="1:28" ht="45" customHeight="1" x14ac:dyDescent="0.15">
      <c r="B17" s="32">
        <f t="shared" si="1"/>
        <v>46116</v>
      </c>
      <c r="C17" s="33" t="str">
        <f t="shared" si="0"/>
        <v>土</v>
      </c>
      <c r="D17" s="71" t="str">
        <f>IF(OR(WEEKDAY(B17)=1,WEEKDAY(B17)=7),"休日",IF(ISNA(VLOOKUP(B17,'(事務用)2025年度休日一覧(土日除く)'!A:B,2,FALSE)),"","休日"))</f>
        <v>休日</v>
      </c>
      <c r="E17" s="95">
        <v>9</v>
      </c>
      <c r="F17" s="52" t="s">
        <v>23</v>
      </c>
      <c r="G17" s="61">
        <v>30</v>
      </c>
      <c r="H17" s="100">
        <v>17</v>
      </c>
      <c r="I17" s="52" t="s">
        <v>23</v>
      </c>
      <c r="J17" s="60">
        <v>0</v>
      </c>
      <c r="K17" s="151">
        <v>1</v>
      </c>
      <c r="L17" s="113"/>
      <c r="M17" s="57"/>
      <c r="N17" s="143"/>
      <c r="O17" s="301"/>
      <c r="P17" s="301"/>
      <c r="Q17" s="301"/>
      <c r="R17" s="301"/>
      <c r="S17" s="301"/>
      <c r="T17" s="301"/>
      <c r="U17" s="301"/>
      <c r="V17" s="301"/>
      <c r="W17" s="301"/>
      <c r="X17" s="301"/>
      <c r="Y17" s="301"/>
      <c r="Z17" s="39"/>
      <c r="AA17" s="178"/>
      <c r="AB17" s="178"/>
    </row>
    <row r="18" spans="1:28" ht="45" customHeight="1" x14ac:dyDescent="0.15">
      <c r="B18" s="32">
        <f t="shared" si="1"/>
        <v>46117</v>
      </c>
      <c r="C18" s="33" t="str">
        <f t="shared" si="0"/>
        <v>日</v>
      </c>
      <c r="D18" s="71" t="str">
        <f>IF(OR(WEEKDAY(B18)=1,WEEKDAY(B18)=7),"休日",IF(ISNA(VLOOKUP(B18,'(事務用)2025年度休日一覧(土日除く)'!A:B,2,FALSE)),"","休日"))</f>
        <v>休日</v>
      </c>
      <c r="E18" s="95">
        <v>9</v>
      </c>
      <c r="F18" s="52" t="s">
        <v>23</v>
      </c>
      <c r="G18" s="66">
        <v>30</v>
      </c>
      <c r="H18" s="95">
        <v>15</v>
      </c>
      <c r="I18" s="52" t="s">
        <v>23</v>
      </c>
      <c r="J18" s="61">
        <v>0</v>
      </c>
      <c r="K18" s="151">
        <v>1</v>
      </c>
      <c r="L18" s="113"/>
      <c r="M18" s="110"/>
      <c r="N18" s="143"/>
      <c r="O18" s="301"/>
      <c r="P18" s="301"/>
      <c r="Q18" s="301"/>
      <c r="R18" s="301"/>
      <c r="S18" s="301"/>
      <c r="T18" s="301"/>
      <c r="U18" s="301"/>
      <c r="V18" s="301"/>
      <c r="W18" s="301"/>
      <c r="X18" s="301"/>
      <c r="Y18" s="301"/>
      <c r="Z18" s="39"/>
      <c r="AA18" s="180"/>
      <c r="AB18" s="206"/>
    </row>
    <row r="19" spans="1:28" ht="45" customHeight="1" x14ac:dyDescent="0.15">
      <c r="B19" s="32">
        <f t="shared" si="1"/>
        <v>46118</v>
      </c>
      <c r="C19" s="33" t="str">
        <f t="shared" si="0"/>
        <v>月</v>
      </c>
      <c r="D19" s="71" t="str">
        <f>IF(OR(WEEKDAY(B19)=1,WEEKDAY(B19)=7),"休日",IF(ISNA(VLOOKUP(B19,'(事務用)2025年度休日一覧(土日除く)'!A:B,2,FALSE)),"","休日"))</f>
        <v/>
      </c>
      <c r="E19" s="96">
        <v>8</v>
      </c>
      <c r="F19" s="52" t="s">
        <v>23</v>
      </c>
      <c r="G19" s="64">
        <v>0</v>
      </c>
      <c r="H19" s="101">
        <v>18</v>
      </c>
      <c r="I19" s="52" t="s">
        <v>23</v>
      </c>
      <c r="J19" s="62">
        <v>0</v>
      </c>
      <c r="K19" s="152">
        <v>4.1666666666666664E-2</v>
      </c>
      <c r="L19" s="113"/>
      <c r="M19" s="110"/>
      <c r="N19" s="143"/>
      <c r="O19" s="302" t="s">
        <v>26</v>
      </c>
      <c r="P19" s="302"/>
      <c r="Q19" s="302"/>
      <c r="R19" s="302"/>
      <c r="S19" s="302"/>
      <c r="T19" s="302"/>
      <c r="U19" s="302"/>
      <c r="V19" s="302"/>
      <c r="W19" s="302"/>
      <c r="X19" s="302"/>
      <c r="Y19" s="302"/>
      <c r="Z19" s="39"/>
      <c r="AA19" s="178"/>
      <c r="AB19" s="178"/>
    </row>
    <row r="20" spans="1:28" ht="45" customHeight="1" x14ac:dyDescent="0.15">
      <c r="B20" s="32">
        <f t="shared" si="1"/>
        <v>46119</v>
      </c>
      <c r="C20" s="33" t="str">
        <f t="shared" si="0"/>
        <v>火</v>
      </c>
      <c r="D20" s="71" t="str">
        <f>IF(OR(WEEKDAY(B20)=1,WEEKDAY(B20)=7),"休日",IF(ISNA(VLOOKUP(B20,'(事務用)2025年度休日一覧(土日除く)'!A:B,2,FALSE)),"","休日"))</f>
        <v/>
      </c>
      <c r="E20" s="96"/>
      <c r="F20" s="52" t="s">
        <v>23</v>
      </c>
      <c r="G20" s="64"/>
      <c r="H20" s="102"/>
      <c r="I20" s="52" t="s">
        <v>23</v>
      </c>
      <c r="J20" s="62"/>
      <c r="K20" s="152"/>
      <c r="L20" s="113"/>
      <c r="M20" s="111"/>
      <c r="N20" s="143"/>
      <c r="O20" s="302"/>
      <c r="P20" s="302"/>
      <c r="Q20" s="302"/>
      <c r="R20" s="302"/>
      <c r="S20" s="302"/>
      <c r="T20" s="302"/>
      <c r="U20" s="302"/>
      <c r="V20" s="302"/>
      <c r="W20" s="302"/>
      <c r="X20" s="302"/>
      <c r="Y20" s="302"/>
      <c r="Z20" s="39"/>
      <c r="AA20" s="178"/>
      <c r="AB20" s="178"/>
    </row>
    <row r="21" spans="1:28" ht="45" customHeight="1" x14ac:dyDescent="0.15">
      <c r="B21" s="32">
        <f t="shared" si="1"/>
        <v>46120</v>
      </c>
      <c r="C21" s="33" t="str">
        <f t="shared" si="0"/>
        <v>水</v>
      </c>
      <c r="D21" s="71" t="str">
        <f>IF(OR(WEEKDAY(B21)=1,WEEKDAY(B21)=7),"休日",IF(ISNA(VLOOKUP(B21,'(事務用)2025年度休日一覧(土日除く)'!A:B,2,FALSE)),"","休日"))</f>
        <v/>
      </c>
      <c r="E21" s="95">
        <v>9</v>
      </c>
      <c r="F21" s="52" t="s">
        <v>23</v>
      </c>
      <c r="G21" s="61">
        <v>0</v>
      </c>
      <c r="H21" s="95">
        <v>17</v>
      </c>
      <c r="I21" s="52" t="s">
        <v>23</v>
      </c>
      <c r="J21" s="61">
        <v>0</v>
      </c>
      <c r="K21" s="153">
        <v>1</v>
      </c>
      <c r="L21" s="114"/>
      <c r="M21" s="111"/>
      <c r="N21" s="143"/>
      <c r="O21" s="302"/>
      <c r="P21" s="302"/>
      <c r="Q21" s="302"/>
      <c r="R21" s="302"/>
      <c r="S21" s="302"/>
      <c r="T21" s="302"/>
      <c r="U21" s="302"/>
      <c r="V21" s="302"/>
      <c r="W21" s="302"/>
      <c r="X21" s="302"/>
      <c r="Y21" s="302"/>
      <c r="Z21" s="39"/>
      <c r="AA21" s="24"/>
      <c r="AB21" s="24"/>
    </row>
    <row r="22" spans="1:28" ht="45" customHeight="1" x14ac:dyDescent="0.15">
      <c r="B22" s="32">
        <f t="shared" si="1"/>
        <v>46121</v>
      </c>
      <c r="C22" s="33" t="str">
        <f t="shared" si="0"/>
        <v>木</v>
      </c>
      <c r="D22" s="71" t="str">
        <f>IF(OR(WEEKDAY(B22)=1,WEEKDAY(B22)=7),"休日",IF(ISNA(VLOOKUP(B22,'(事務用)2025年度休日一覧(土日除く)'!A:B,2,FALSE)),"","休日"))</f>
        <v/>
      </c>
      <c r="E22" s="95">
        <v>9</v>
      </c>
      <c r="F22" s="52" t="s">
        <v>23</v>
      </c>
      <c r="G22" s="66">
        <v>30</v>
      </c>
      <c r="H22" s="95">
        <v>18</v>
      </c>
      <c r="I22" s="52" t="s">
        <v>23</v>
      </c>
      <c r="J22" s="63">
        <v>30</v>
      </c>
      <c r="K22" s="154">
        <v>1</v>
      </c>
      <c r="L22" s="115"/>
      <c r="M22" s="111"/>
      <c r="N22" s="143"/>
      <c r="O22" s="302" t="s">
        <v>27</v>
      </c>
      <c r="P22" s="302"/>
      <c r="Q22" s="302"/>
      <c r="R22" s="302"/>
      <c r="S22" s="302"/>
      <c r="T22" s="302"/>
      <c r="U22" s="302"/>
      <c r="V22" s="302"/>
      <c r="W22" s="302"/>
      <c r="X22" s="302"/>
      <c r="Y22" s="302"/>
      <c r="Z22" s="39"/>
      <c r="AA22" s="183"/>
      <c r="AB22" s="207"/>
    </row>
    <row r="23" spans="1:28" ht="45" customHeight="1" x14ac:dyDescent="0.15">
      <c r="B23" s="32">
        <f t="shared" si="1"/>
        <v>46122</v>
      </c>
      <c r="C23" s="33" t="str">
        <f t="shared" si="0"/>
        <v>金</v>
      </c>
      <c r="D23" s="71" t="str">
        <f>IF(OR(WEEKDAY(B23)=1,WEEKDAY(B23)=7),"休日",IF(ISNA(VLOOKUP(B23,'(事務用)2025年度休日一覧(土日除く)'!A:B,2,FALSE)),"","休日"))</f>
        <v/>
      </c>
      <c r="E23" s="95"/>
      <c r="F23" s="52" t="s">
        <v>23</v>
      </c>
      <c r="G23" s="61"/>
      <c r="H23" s="95"/>
      <c r="I23" s="52" t="s">
        <v>23</v>
      </c>
      <c r="J23" s="60"/>
      <c r="K23" s="151"/>
      <c r="L23" s="114" t="s">
        <v>28</v>
      </c>
      <c r="M23" s="57"/>
      <c r="N23" s="143"/>
      <c r="O23" s="302"/>
      <c r="P23" s="302"/>
      <c r="Q23" s="302"/>
      <c r="R23" s="302"/>
      <c r="S23" s="302"/>
      <c r="T23" s="302"/>
      <c r="U23" s="302"/>
      <c r="V23" s="302"/>
      <c r="W23" s="302"/>
      <c r="X23" s="302"/>
      <c r="Y23" s="302"/>
      <c r="Z23" s="39"/>
      <c r="AA23" s="11"/>
      <c r="AB23" s="208"/>
    </row>
    <row r="24" spans="1:28" ht="45" customHeight="1" x14ac:dyDescent="0.15">
      <c r="B24" s="32">
        <f t="shared" si="1"/>
        <v>46123</v>
      </c>
      <c r="C24" s="33" t="str">
        <f t="shared" si="0"/>
        <v>土</v>
      </c>
      <c r="D24" s="71" t="str">
        <f>IF(OR(WEEKDAY(B24)=1,WEEKDAY(B24)=7),"休日",IF(ISNA(VLOOKUP(B24,'(事務用)2025年度休日一覧(土日除く)'!A:B,2,FALSE)),"","休日"))</f>
        <v>休日</v>
      </c>
      <c r="E24" s="95">
        <v>10</v>
      </c>
      <c r="F24" s="52" t="s">
        <v>23</v>
      </c>
      <c r="G24" s="66">
        <v>15</v>
      </c>
      <c r="H24" s="99">
        <v>15</v>
      </c>
      <c r="I24" s="52" t="s">
        <v>23</v>
      </c>
      <c r="J24" s="60">
        <v>20</v>
      </c>
      <c r="K24" s="33"/>
      <c r="L24" s="115"/>
      <c r="M24" s="111"/>
      <c r="N24" s="143"/>
      <c r="O24" s="302"/>
      <c r="P24" s="302"/>
      <c r="Q24" s="302"/>
      <c r="R24" s="302"/>
      <c r="S24" s="302"/>
      <c r="T24" s="302"/>
      <c r="U24" s="302"/>
      <c r="V24" s="302"/>
      <c r="W24" s="302"/>
      <c r="X24" s="302"/>
      <c r="Y24" s="302"/>
      <c r="Z24" s="39"/>
      <c r="AA24" s="196"/>
      <c r="AB24" s="208"/>
    </row>
    <row r="25" spans="1:28" ht="45" customHeight="1" x14ac:dyDescent="0.15">
      <c r="B25" s="32">
        <f t="shared" si="1"/>
        <v>46124</v>
      </c>
      <c r="C25" s="33" t="str">
        <f t="shared" si="0"/>
        <v>日</v>
      </c>
      <c r="D25" s="71" t="str">
        <f>IF(OR(WEEKDAY(B25)=1,WEEKDAY(B25)=7),"休日",IF(ISNA(VLOOKUP(B25,'(事務用)2025年度休日一覧(土日除く)'!A:B,2,FALSE)),"","休日"))</f>
        <v>休日</v>
      </c>
      <c r="E25" s="95">
        <v>11</v>
      </c>
      <c r="F25" s="52" t="s">
        <v>23</v>
      </c>
      <c r="G25" s="60">
        <v>20</v>
      </c>
      <c r="H25" s="100">
        <v>19</v>
      </c>
      <c r="I25" s="55" t="s">
        <v>23</v>
      </c>
      <c r="J25" s="61">
        <v>0</v>
      </c>
      <c r="K25" s="153">
        <v>1.5</v>
      </c>
      <c r="L25" s="114"/>
      <c r="M25" s="57"/>
      <c r="N25" s="143"/>
      <c r="O25" s="303" t="s">
        <v>29</v>
      </c>
      <c r="P25" s="303"/>
      <c r="Q25" s="303"/>
      <c r="R25" s="303"/>
      <c r="S25" s="303"/>
      <c r="T25" s="303"/>
      <c r="U25" s="303"/>
      <c r="V25" s="303"/>
      <c r="W25" s="303"/>
      <c r="X25" s="303"/>
      <c r="Y25" s="303"/>
      <c r="Z25" s="39"/>
      <c r="AA25" s="11"/>
      <c r="AB25" s="208"/>
    </row>
    <row r="26" spans="1:28" ht="45" customHeight="1" x14ac:dyDescent="0.15">
      <c r="B26" s="32">
        <f t="shared" si="1"/>
        <v>46125</v>
      </c>
      <c r="C26" s="33" t="str">
        <f t="shared" si="0"/>
        <v>月</v>
      </c>
      <c r="D26" s="71" t="str">
        <f>IF(OR(WEEKDAY(B26)=1,WEEKDAY(B26)=7),"休日",IF(ISNA(VLOOKUP(B26,'(事務用)2025年度休日一覧(土日除く)'!A:B,2,FALSE)),"","休日"))</f>
        <v/>
      </c>
      <c r="E26" s="96"/>
      <c r="F26" s="52" t="s">
        <v>23</v>
      </c>
      <c r="G26" s="64"/>
      <c r="H26" s="96"/>
      <c r="I26" s="55" t="s">
        <v>23</v>
      </c>
      <c r="J26" s="64"/>
      <c r="K26" s="152"/>
      <c r="L26" s="114"/>
      <c r="M26" s="110"/>
      <c r="N26" s="143"/>
      <c r="O26" s="303"/>
      <c r="P26" s="303"/>
      <c r="Q26" s="303"/>
      <c r="R26" s="303"/>
      <c r="S26" s="303"/>
      <c r="T26" s="303"/>
      <c r="U26" s="303"/>
      <c r="V26" s="303"/>
      <c r="W26" s="303"/>
      <c r="X26" s="303"/>
      <c r="Y26" s="303"/>
      <c r="Z26" s="39"/>
      <c r="AA26" s="11"/>
      <c r="AB26" s="208"/>
    </row>
    <row r="27" spans="1:28" ht="45" customHeight="1" x14ac:dyDescent="0.15">
      <c r="B27" s="32">
        <f t="shared" si="1"/>
        <v>46126</v>
      </c>
      <c r="C27" s="33" t="str">
        <f t="shared" si="0"/>
        <v>火</v>
      </c>
      <c r="D27" s="71" t="str">
        <f>IF(OR(WEEKDAY(B27)=1,WEEKDAY(B27)=7),"休日",IF(ISNA(VLOOKUP(B27,'(事務用)2025年度休日一覧(土日除く)'!A:B,2,FALSE)),"","休日"))</f>
        <v/>
      </c>
      <c r="E27" s="96"/>
      <c r="F27" s="52" t="s">
        <v>23</v>
      </c>
      <c r="G27" s="62"/>
      <c r="H27" s="96"/>
      <c r="I27" s="52" t="s">
        <v>23</v>
      </c>
      <c r="J27" s="62"/>
      <c r="K27" s="155"/>
      <c r="L27" s="114"/>
      <c r="M27" s="83"/>
      <c r="N27" s="143"/>
      <c r="O27" s="122"/>
      <c r="P27" s="123"/>
      <c r="Q27" s="124"/>
      <c r="R27" s="125"/>
      <c r="S27" s="66"/>
      <c r="T27" s="127"/>
      <c r="U27" s="128"/>
      <c r="V27" s="129"/>
      <c r="W27" s="142"/>
      <c r="X27" s="57"/>
      <c r="Y27" s="126"/>
      <c r="Z27" s="39"/>
      <c r="AA27" s="11"/>
      <c r="AB27" s="209"/>
    </row>
    <row r="28" spans="1:28" ht="45" customHeight="1" x14ac:dyDescent="0.15">
      <c r="B28" s="32">
        <f t="shared" si="1"/>
        <v>46127</v>
      </c>
      <c r="C28" s="33" t="str">
        <f t="shared" si="0"/>
        <v>水</v>
      </c>
      <c r="D28" s="71" t="str">
        <f>IF(OR(WEEKDAY(B28)=1,WEEKDAY(B28)=7),"休日",IF(ISNA(VLOOKUP(B28,'(事務用)2025年度休日一覧(土日除く)'!A:B,2,FALSE)),"","休日"))</f>
        <v/>
      </c>
      <c r="E28" s="95"/>
      <c r="F28" s="52" t="s">
        <v>23</v>
      </c>
      <c r="G28" s="61"/>
      <c r="H28" s="95"/>
      <c r="I28" s="55" t="s">
        <v>23</v>
      </c>
      <c r="J28" s="63"/>
      <c r="K28" s="154">
        <v>1</v>
      </c>
      <c r="L28" s="115"/>
      <c r="M28" s="115" t="s">
        <v>30</v>
      </c>
      <c r="N28" s="264"/>
      <c r="O28" s="239" t="s">
        <v>31</v>
      </c>
      <c r="P28" s="239"/>
      <c r="Q28" s="239"/>
      <c r="R28" s="239"/>
      <c r="S28" s="239"/>
      <c r="T28" s="239"/>
      <c r="U28" s="239"/>
      <c r="V28" s="239"/>
      <c r="W28" s="239"/>
      <c r="X28" s="239"/>
      <c r="Y28" s="239"/>
      <c r="Z28" s="39"/>
      <c r="AA28" s="11"/>
      <c r="AB28" s="210"/>
    </row>
    <row r="29" spans="1:28" ht="45" customHeight="1" x14ac:dyDescent="0.15">
      <c r="B29" s="34">
        <f t="shared" si="1"/>
        <v>46128</v>
      </c>
      <c r="C29" s="35" t="str">
        <f t="shared" si="0"/>
        <v>木</v>
      </c>
      <c r="D29" s="72" t="str">
        <f>IF(OR(WEEKDAY(B29)=1,WEEKDAY(B29)=7),"休日",IF(ISNA(VLOOKUP(B29,'(事務用)2025年度休日一覧(土日除く)'!A:B,2,FALSE)),"","休日"))</f>
        <v/>
      </c>
      <c r="E29" s="95">
        <v>9</v>
      </c>
      <c r="F29" s="53" t="s">
        <v>23</v>
      </c>
      <c r="G29" s="61">
        <v>0</v>
      </c>
      <c r="H29" s="95">
        <v>18</v>
      </c>
      <c r="I29" s="56" t="s">
        <v>23</v>
      </c>
      <c r="J29" s="60">
        <v>0</v>
      </c>
      <c r="K29" s="151">
        <v>2</v>
      </c>
      <c r="L29" s="114"/>
      <c r="M29" s="83"/>
      <c r="N29" s="264"/>
      <c r="O29" s="239"/>
      <c r="P29" s="239"/>
      <c r="Q29" s="239"/>
      <c r="R29" s="239"/>
      <c r="S29" s="239"/>
      <c r="T29" s="239"/>
      <c r="U29" s="239"/>
      <c r="V29" s="239"/>
      <c r="W29" s="239"/>
      <c r="X29" s="239"/>
      <c r="Y29" s="239"/>
      <c r="Z29" s="40"/>
      <c r="AA29" s="201"/>
      <c r="AB29" s="11"/>
    </row>
    <row r="30" spans="1:28" ht="45" customHeight="1" thickBot="1" x14ac:dyDescent="0.2">
      <c r="A30" s="135"/>
      <c r="B30" s="134">
        <f t="shared" si="1"/>
        <v>46129</v>
      </c>
      <c r="C30" s="36" t="str">
        <f t="shared" si="0"/>
        <v>金</v>
      </c>
      <c r="D30" s="73" t="str">
        <f>IF(OR(WEEKDAY(B30)=1,WEEKDAY(B30)=7),"休日",IF(ISNA(VLOOKUP(B30,'(事務用)2025年度休日一覧(土日除く)'!A:B,2,FALSE)),"","休日"))</f>
        <v/>
      </c>
      <c r="E30" s="97">
        <v>8</v>
      </c>
      <c r="F30" s="54" t="s">
        <v>23</v>
      </c>
      <c r="G30" s="66">
        <v>30</v>
      </c>
      <c r="H30" s="103">
        <v>17</v>
      </c>
      <c r="I30" s="54" t="s">
        <v>23</v>
      </c>
      <c r="J30" s="65">
        <v>0</v>
      </c>
      <c r="K30" s="36">
        <v>2.5</v>
      </c>
      <c r="L30" s="116"/>
      <c r="M30" s="57"/>
      <c r="N30" s="30"/>
      <c r="O30" s="268" t="s">
        <v>32</v>
      </c>
      <c r="P30" s="269"/>
      <c r="Q30" s="269"/>
      <c r="R30" s="270"/>
      <c r="S30" s="29"/>
      <c r="T30" s="271" t="s">
        <v>33</v>
      </c>
      <c r="U30" s="272"/>
      <c r="V30" s="272"/>
      <c r="W30" s="272"/>
      <c r="X30" s="271"/>
      <c r="Y30" s="299"/>
      <c r="Z30" s="41"/>
      <c r="AA30" s="211"/>
      <c r="AB30" s="212"/>
    </row>
    <row r="31" spans="1:28" ht="45" customHeight="1" x14ac:dyDescent="0.15">
      <c r="B31" s="7"/>
      <c r="C31" s="7"/>
      <c r="D31" s="7"/>
      <c r="E31" s="69"/>
      <c r="F31" s="69"/>
      <c r="G31" s="69"/>
      <c r="H31" s="69"/>
      <c r="I31" s="7"/>
      <c r="J31" s="69"/>
      <c r="K31" s="69"/>
      <c r="L31" s="69"/>
      <c r="M31" s="69"/>
      <c r="N31" s="7"/>
      <c r="O31" s="7"/>
      <c r="P31" s="31"/>
      <c r="Q31" s="31"/>
      <c r="R31" s="31"/>
      <c r="S31" s="7"/>
      <c r="T31" s="271" t="s">
        <v>34</v>
      </c>
      <c r="U31" s="272"/>
      <c r="V31" s="272"/>
      <c r="W31" s="299"/>
      <c r="X31" s="272"/>
      <c r="Y31" s="299"/>
      <c r="Z31" s="42"/>
      <c r="AA31" s="7"/>
      <c r="AB31" s="7"/>
    </row>
    <row r="32" spans="1:28" ht="50.25" customHeight="1" x14ac:dyDescent="0.15">
      <c r="B32" s="7"/>
      <c r="C32" s="7"/>
      <c r="D32" s="7"/>
      <c r="E32" s="7"/>
      <c r="F32" s="7"/>
      <c r="G32" s="7"/>
      <c r="H32" s="7"/>
      <c r="I32" s="7"/>
      <c r="J32" s="7"/>
      <c r="K32" s="7"/>
      <c r="L32" s="7"/>
      <c r="M32" s="7"/>
      <c r="N32" s="7"/>
      <c r="O32" s="7"/>
      <c r="P32" s="31"/>
      <c r="Q32" s="31"/>
      <c r="R32" s="31"/>
      <c r="S32" s="7"/>
      <c r="T32" s="93"/>
      <c r="U32" s="93"/>
      <c r="V32" s="93"/>
      <c r="W32" s="93"/>
      <c r="X32" s="93"/>
      <c r="Y32" s="7"/>
      <c r="Z32" s="42"/>
      <c r="AA32" s="7"/>
      <c r="AB32" s="7"/>
    </row>
    <row r="33" spans="2:28" s="17" customFormat="1" ht="33.75" customHeight="1" x14ac:dyDescent="0.15">
      <c r="B33" s="121" t="s">
        <v>35</v>
      </c>
      <c r="C33" s="18"/>
      <c r="D33" s="18"/>
      <c r="E33" s="18"/>
      <c r="F33" s="18"/>
      <c r="G33" s="18"/>
      <c r="H33" s="18"/>
      <c r="I33" s="18"/>
      <c r="J33" s="18"/>
      <c r="K33" s="18"/>
      <c r="L33" s="16"/>
      <c r="M33" s="16"/>
      <c r="N33" s="19"/>
      <c r="O33" s="19"/>
      <c r="P33" s="19"/>
      <c r="Q33" s="19"/>
      <c r="R33" s="19"/>
      <c r="S33" s="19"/>
      <c r="T33" s="19"/>
      <c r="U33" s="19"/>
      <c r="V33" s="19"/>
      <c r="W33" s="19"/>
      <c r="X33" s="19"/>
      <c r="Y33" s="19"/>
      <c r="Z33" s="20"/>
      <c r="AA33" s="19"/>
      <c r="AB33" s="21"/>
    </row>
    <row r="34" spans="2:28" ht="74.25" customHeight="1" x14ac:dyDescent="0.15">
      <c r="B34" s="278" t="s">
        <v>36</v>
      </c>
      <c r="C34" s="278"/>
      <c r="D34" s="278"/>
      <c r="E34" s="278"/>
      <c r="F34" s="278"/>
      <c r="G34" s="278"/>
      <c r="H34" s="278"/>
      <c r="I34" s="278"/>
      <c r="J34" s="278"/>
      <c r="K34" s="278"/>
      <c r="L34" s="278"/>
      <c r="M34" s="278"/>
      <c r="N34" s="278"/>
      <c r="O34" s="278"/>
      <c r="P34" s="278"/>
      <c r="Q34" s="278"/>
      <c r="R34" s="278"/>
      <c r="S34" s="278"/>
      <c r="T34" s="278"/>
      <c r="U34" s="278"/>
      <c r="V34" s="278"/>
      <c r="W34" s="278"/>
      <c r="X34" s="278"/>
      <c r="Y34" s="278"/>
      <c r="Z34" s="3"/>
      <c r="AA34" s="13"/>
      <c r="AB34" s="3"/>
    </row>
    <row r="35" spans="2:28" ht="12" customHeight="1" thickBot="1" x14ac:dyDescent="0.2">
      <c r="B35" s="27"/>
      <c r="C35" s="27"/>
      <c r="D35" s="27"/>
      <c r="E35" s="27"/>
      <c r="F35" s="27"/>
      <c r="G35" s="27"/>
      <c r="H35" s="27"/>
      <c r="I35" s="27"/>
      <c r="J35" s="27"/>
      <c r="K35" s="27"/>
      <c r="L35" s="27"/>
      <c r="M35" s="27"/>
      <c r="N35" s="27"/>
      <c r="O35" s="27"/>
      <c r="P35" s="27"/>
      <c r="Q35" s="27"/>
      <c r="R35" s="27"/>
      <c r="S35" s="27"/>
      <c r="T35" s="27"/>
      <c r="U35" s="27"/>
      <c r="V35" s="27"/>
      <c r="W35" s="27"/>
      <c r="X35" s="27"/>
      <c r="Y35" s="27"/>
      <c r="Z35" s="3"/>
      <c r="AA35" s="13"/>
      <c r="AB35" s="3"/>
    </row>
    <row r="36" spans="2:28" ht="20.25" customHeight="1" thickBot="1" x14ac:dyDescent="0.2">
      <c r="B36" s="279" t="s">
        <v>37</v>
      </c>
      <c r="C36" s="280"/>
      <c r="D36" s="280"/>
      <c r="E36" s="280"/>
      <c r="F36" s="280"/>
      <c r="G36" s="280"/>
      <c r="H36" s="280"/>
      <c r="I36" s="280"/>
      <c r="J36" s="280"/>
      <c r="K36" s="280"/>
      <c r="L36" s="280"/>
      <c r="M36" s="281"/>
      <c r="N36" s="279" t="s">
        <v>38</v>
      </c>
      <c r="O36" s="280"/>
      <c r="P36" s="280"/>
      <c r="Q36" s="280"/>
      <c r="R36" s="280"/>
      <c r="S36" s="280"/>
      <c r="T36" s="280"/>
      <c r="U36" s="280"/>
      <c r="V36" s="280"/>
      <c r="W36" s="280"/>
      <c r="X36" s="280"/>
      <c r="Y36" s="281"/>
      <c r="Z36" s="7"/>
      <c r="AA36" s="13"/>
      <c r="AB36" s="3"/>
    </row>
    <row r="37" spans="2:28" ht="20.25" customHeight="1" x14ac:dyDescent="0.15">
      <c r="B37" s="78" t="s">
        <v>39</v>
      </c>
      <c r="C37" s="282" t="s">
        <v>40</v>
      </c>
      <c r="D37" s="284"/>
      <c r="E37" s="282" t="s">
        <v>12</v>
      </c>
      <c r="F37" s="283"/>
      <c r="G37" s="283"/>
      <c r="H37" s="282" t="s">
        <v>16</v>
      </c>
      <c r="I37" s="283"/>
      <c r="J37" s="284"/>
      <c r="K37" s="282" t="s">
        <v>41</v>
      </c>
      <c r="L37" s="283"/>
      <c r="M37" s="285"/>
      <c r="N37" s="78" t="s">
        <v>39</v>
      </c>
      <c r="O37" s="283" t="s">
        <v>40</v>
      </c>
      <c r="P37" s="284"/>
      <c r="Q37" s="282" t="s">
        <v>12</v>
      </c>
      <c r="R37" s="283"/>
      <c r="S37" s="284"/>
      <c r="T37" s="282" t="s">
        <v>16</v>
      </c>
      <c r="U37" s="283"/>
      <c r="V37" s="284"/>
      <c r="W37" s="282" t="s">
        <v>41</v>
      </c>
      <c r="X37" s="283"/>
      <c r="Y37" s="285"/>
    </row>
    <row r="38" spans="2:28" ht="39.950000000000003" customHeight="1" x14ac:dyDescent="0.15">
      <c r="B38" s="85"/>
      <c r="C38" s="268"/>
      <c r="D38" s="270"/>
      <c r="E38" s="104"/>
      <c r="F38" s="79" t="s">
        <v>13</v>
      </c>
      <c r="G38" s="81"/>
      <c r="H38" s="104"/>
      <c r="I38" s="79" t="s">
        <v>13</v>
      </c>
      <c r="J38" s="82"/>
      <c r="K38" s="286"/>
      <c r="L38" s="287"/>
      <c r="M38" s="288"/>
      <c r="N38" s="85"/>
      <c r="O38" s="268"/>
      <c r="P38" s="270"/>
      <c r="Q38" s="104"/>
      <c r="R38" s="79" t="s">
        <v>13</v>
      </c>
      <c r="S38" s="81"/>
      <c r="T38" s="104"/>
      <c r="U38" s="79" t="s">
        <v>13</v>
      </c>
      <c r="V38" s="82"/>
      <c r="W38" s="286"/>
      <c r="X38" s="287"/>
      <c r="Y38" s="288"/>
    </row>
    <row r="39" spans="2:28" ht="39.950000000000003" customHeight="1" x14ac:dyDescent="0.15">
      <c r="B39" s="85"/>
      <c r="C39" s="268"/>
      <c r="D39" s="270"/>
      <c r="E39" s="104"/>
      <c r="F39" s="79" t="s">
        <v>13</v>
      </c>
      <c r="G39" s="81"/>
      <c r="H39" s="104"/>
      <c r="I39" s="79" t="s">
        <v>13</v>
      </c>
      <c r="J39" s="82"/>
      <c r="K39" s="286"/>
      <c r="L39" s="287"/>
      <c r="M39" s="288"/>
      <c r="N39" s="85"/>
      <c r="O39" s="268"/>
      <c r="P39" s="270"/>
      <c r="Q39" s="104"/>
      <c r="R39" s="79" t="s">
        <v>13</v>
      </c>
      <c r="S39" s="81"/>
      <c r="T39" s="104"/>
      <c r="U39" s="79" t="s">
        <v>13</v>
      </c>
      <c r="V39" s="82"/>
      <c r="W39" s="286"/>
      <c r="X39" s="287"/>
      <c r="Y39" s="288"/>
    </row>
    <row r="40" spans="2:28" ht="39.950000000000003" customHeight="1" x14ac:dyDescent="0.15">
      <c r="B40" s="85"/>
      <c r="C40" s="268"/>
      <c r="D40" s="270"/>
      <c r="E40" s="104"/>
      <c r="F40" s="79" t="s">
        <v>13</v>
      </c>
      <c r="G40" s="81"/>
      <c r="H40" s="104"/>
      <c r="I40" s="79" t="s">
        <v>13</v>
      </c>
      <c r="J40" s="82"/>
      <c r="K40" s="286"/>
      <c r="L40" s="287"/>
      <c r="M40" s="288"/>
      <c r="N40" s="85"/>
      <c r="O40" s="268"/>
      <c r="P40" s="270"/>
      <c r="Q40" s="104"/>
      <c r="R40" s="79" t="s">
        <v>13</v>
      </c>
      <c r="S40" s="81"/>
      <c r="T40" s="104"/>
      <c r="U40" s="79" t="s">
        <v>13</v>
      </c>
      <c r="V40" s="82"/>
      <c r="W40" s="286"/>
      <c r="X40" s="287"/>
      <c r="Y40" s="288"/>
    </row>
    <row r="41" spans="2:28" ht="39.950000000000003" customHeight="1" x14ac:dyDescent="0.15">
      <c r="B41" s="85"/>
      <c r="C41" s="268"/>
      <c r="D41" s="270"/>
      <c r="E41" s="104"/>
      <c r="F41" s="79" t="s">
        <v>13</v>
      </c>
      <c r="G41" s="81"/>
      <c r="H41" s="104"/>
      <c r="I41" s="79" t="s">
        <v>13</v>
      </c>
      <c r="J41" s="82"/>
      <c r="K41" s="286"/>
      <c r="L41" s="287"/>
      <c r="M41" s="288"/>
      <c r="N41" s="85"/>
      <c r="O41" s="268"/>
      <c r="P41" s="270"/>
      <c r="Q41" s="104"/>
      <c r="R41" s="79" t="s">
        <v>13</v>
      </c>
      <c r="S41" s="81"/>
      <c r="T41" s="104"/>
      <c r="U41" s="79" t="s">
        <v>13</v>
      </c>
      <c r="V41" s="82"/>
      <c r="W41" s="286"/>
      <c r="X41" s="287"/>
      <c r="Y41" s="288"/>
    </row>
    <row r="42" spans="2:28" ht="39.950000000000003" customHeight="1" thickBot="1" x14ac:dyDescent="0.2">
      <c r="B42" s="88"/>
      <c r="C42" s="289"/>
      <c r="D42" s="290"/>
      <c r="E42" s="105"/>
      <c r="F42" s="89" t="s">
        <v>13</v>
      </c>
      <c r="G42" s="90"/>
      <c r="H42" s="105"/>
      <c r="I42" s="89" t="s">
        <v>13</v>
      </c>
      <c r="J42" s="91"/>
      <c r="K42" s="291"/>
      <c r="L42" s="292"/>
      <c r="M42" s="293"/>
      <c r="N42" s="88"/>
      <c r="O42" s="289"/>
      <c r="P42" s="290"/>
      <c r="Q42" s="119"/>
      <c r="R42" s="89" t="s">
        <v>13</v>
      </c>
      <c r="S42" s="90"/>
      <c r="T42" s="119"/>
      <c r="U42" s="89" t="s">
        <v>13</v>
      </c>
      <c r="V42" s="91"/>
      <c r="W42" s="291"/>
      <c r="X42" s="292"/>
      <c r="Y42" s="293"/>
    </row>
    <row r="43" spans="2:28" ht="24" customHeight="1" x14ac:dyDescent="0.15">
      <c r="B43" s="43"/>
      <c r="C43" s="11"/>
      <c r="D43" s="11"/>
      <c r="E43" s="11"/>
      <c r="F43" s="11"/>
      <c r="G43" s="11"/>
      <c r="H43" s="11"/>
      <c r="I43" s="11"/>
      <c r="J43" s="11"/>
      <c r="K43" s="11"/>
      <c r="L43" s="11"/>
      <c r="M43" s="11"/>
      <c r="N43" s="11"/>
      <c r="O43" s="11"/>
      <c r="P43" s="11"/>
      <c r="Q43" s="120"/>
      <c r="R43" s="11"/>
      <c r="S43" s="11"/>
      <c r="T43" s="120"/>
      <c r="U43" s="11"/>
      <c r="V43" s="11"/>
      <c r="W43" s="11"/>
      <c r="X43" s="11"/>
      <c r="Y43" s="11"/>
      <c r="Z43" s="7"/>
      <c r="AA43" s="7"/>
      <c r="AB43" s="3"/>
    </row>
    <row r="44" spans="2:28" ht="38.25" customHeight="1" x14ac:dyDescent="0.15">
      <c r="B44" s="43"/>
      <c r="C44" s="11"/>
      <c r="D44" s="11"/>
      <c r="E44" s="11"/>
      <c r="F44" s="11"/>
      <c r="G44" s="11"/>
      <c r="H44" s="11"/>
      <c r="I44" s="11"/>
      <c r="J44" s="11"/>
      <c r="K44" s="11"/>
      <c r="L44" s="11"/>
      <c r="M44" s="11"/>
      <c r="N44" s="11"/>
      <c r="O44" s="11"/>
      <c r="P44" s="11"/>
      <c r="Q44" s="11"/>
      <c r="R44" s="11"/>
      <c r="S44" s="11"/>
      <c r="T44" s="11"/>
      <c r="U44" s="11"/>
      <c r="V44" s="11"/>
      <c r="W44" s="11"/>
      <c r="X44" s="11"/>
      <c r="Y44" s="11"/>
      <c r="Z44" s="7"/>
      <c r="AA44" s="7"/>
      <c r="AB44" s="3"/>
    </row>
    <row r="45" spans="2:28" ht="18.75" customHeight="1" x14ac:dyDescent="0.15">
      <c r="B45" s="24"/>
      <c r="AA45" s="7"/>
      <c r="AB45" s="3"/>
    </row>
    <row r="46" spans="2:28" ht="18.75" customHeight="1" x14ac:dyDescent="0.15">
      <c r="B46" s="25"/>
      <c r="C46" s="14"/>
      <c r="D46" s="14"/>
      <c r="E46" s="14"/>
      <c r="F46" s="14"/>
      <c r="G46" s="14"/>
      <c r="H46" s="14"/>
      <c r="I46" s="14"/>
      <c r="J46" s="14"/>
      <c r="K46" s="14"/>
      <c r="L46" s="14"/>
      <c r="M46" s="14"/>
      <c r="N46" s="14"/>
      <c r="O46" s="14"/>
      <c r="P46" s="14"/>
      <c r="Q46" s="14"/>
      <c r="R46" s="14"/>
      <c r="S46" s="14"/>
      <c r="T46" s="14"/>
      <c r="U46" s="14"/>
      <c r="V46" s="14"/>
      <c r="W46" s="14"/>
      <c r="X46" s="14"/>
      <c r="Y46" s="14"/>
      <c r="Z46" s="14"/>
      <c r="AA46" s="7"/>
      <c r="AB46" s="7"/>
    </row>
    <row r="47" spans="2:28" ht="18.75" customHeight="1" x14ac:dyDescent="0.15">
      <c r="B47" s="25"/>
      <c r="C47" s="14"/>
      <c r="D47" s="14"/>
      <c r="E47" s="14"/>
      <c r="F47" s="14"/>
      <c r="G47" s="14"/>
      <c r="H47" s="14"/>
      <c r="I47" s="14"/>
      <c r="J47" s="14"/>
      <c r="K47" s="14"/>
      <c r="L47" s="14"/>
      <c r="M47" s="14"/>
      <c r="N47" s="14"/>
      <c r="O47" s="14"/>
      <c r="P47" s="14"/>
      <c r="Q47" s="14"/>
      <c r="R47" s="14"/>
      <c r="S47" s="14"/>
      <c r="T47" s="14"/>
      <c r="U47" s="14"/>
      <c r="V47" s="14"/>
      <c r="W47" s="14"/>
      <c r="X47" s="14"/>
      <c r="Y47" s="14"/>
      <c r="Z47" s="14"/>
    </row>
    <row r="48" spans="2:28" ht="18.75" customHeight="1" x14ac:dyDescent="0.15">
      <c r="B48" s="25"/>
      <c r="C48" s="25"/>
      <c r="D48" s="25"/>
      <c r="E48" s="25"/>
      <c r="F48" s="25"/>
      <c r="G48" s="25"/>
      <c r="H48" s="25"/>
      <c r="I48" s="25"/>
      <c r="J48" s="25"/>
      <c r="K48" s="25"/>
      <c r="L48" s="25"/>
      <c r="M48" s="25"/>
      <c r="N48" s="25"/>
      <c r="O48" s="15"/>
      <c r="P48" s="15"/>
      <c r="Q48" s="15"/>
      <c r="R48" s="15"/>
      <c r="S48" s="15"/>
      <c r="T48" s="15"/>
      <c r="U48" s="15"/>
      <c r="V48" s="15"/>
      <c r="W48" s="15"/>
      <c r="X48" s="15"/>
      <c r="Y48" s="15"/>
      <c r="Z48" s="15"/>
      <c r="AA48" s="14"/>
      <c r="AB48" s="14"/>
    </row>
    <row r="49" spans="2:28" ht="18.75" customHeight="1" x14ac:dyDescent="0.15">
      <c r="B49" s="25"/>
      <c r="C49" s="14"/>
      <c r="D49" s="14"/>
      <c r="E49" s="14"/>
      <c r="F49" s="14"/>
      <c r="G49" s="14"/>
      <c r="H49" s="14"/>
      <c r="I49" s="14"/>
      <c r="J49" s="14"/>
      <c r="K49" s="14"/>
      <c r="L49" s="14"/>
      <c r="M49" s="14"/>
      <c r="N49" s="14"/>
      <c r="O49" s="14"/>
      <c r="P49" s="14"/>
      <c r="Q49" s="14"/>
      <c r="R49" s="14"/>
      <c r="S49" s="14"/>
      <c r="T49" s="14"/>
      <c r="U49" s="14"/>
      <c r="V49" s="14"/>
      <c r="W49" s="14"/>
      <c r="X49" s="14"/>
      <c r="Y49" s="14"/>
      <c r="Z49" s="14"/>
      <c r="AA49" s="14"/>
      <c r="AB49" s="14"/>
    </row>
    <row r="50" spans="2:28" ht="12" customHeight="1" x14ac:dyDescent="0.15">
      <c r="AA50" s="15"/>
      <c r="AB50" s="15"/>
    </row>
    <row r="51" spans="2:28" ht="12" customHeight="1" x14ac:dyDescent="0.15">
      <c r="AA51" s="14"/>
      <c r="AB51" s="14"/>
    </row>
  </sheetData>
  <mergeCells count="66">
    <mergeCell ref="W42:Y42"/>
    <mergeCell ref="C40:D40"/>
    <mergeCell ref="K40:M40"/>
    <mergeCell ref="O40:P40"/>
    <mergeCell ref="W40:Y40"/>
    <mergeCell ref="K41:M41"/>
    <mergeCell ref="O41:P41"/>
    <mergeCell ref="W41:Y41"/>
    <mergeCell ref="C41:D41"/>
    <mergeCell ref="C42:D42"/>
    <mergeCell ref="K42:M42"/>
    <mergeCell ref="O42:P42"/>
    <mergeCell ref="O38:P38"/>
    <mergeCell ref="W38:Y38"/>
    <mergeCell ref="C39:D39"/>
    <mergeCell ref="N28:N29"/>
    <mergeCell ref="O28:Y29"/>
    <mergeCell ref="W39:Y39"/>
    <mergeCell ref="B36:M36"/>
    <mergeCell ref="N36:Y36"/>
    <mergeCell ref="C37:D37"/>
    <mergeCell ref="E37:G37"/>
    <mergeCell ref="Q37:S37"/>
    <mergeCell ref="T37:V37"/>
    <mergeCell ref="K39:M39"/>
    <mergeCell ref="O39:P39"/>
    <mergeCell ref="C38:D38"/>
    <mergeCell ref="K38:M38"/>
    <mergeCell ref="O37:P37"/>
    <mergeCell ref="B12:D13"/>
    <mergeCell ref="M12:M13"/>
    <mergeCell ref="E13:G13"/>
    <mergeCell ref="H13:J13"/>
    <mergeCell ref="O16:Y18"/>
    <mergeCell ref="O19:Y21"/>
    <mergeCell ref="O22:Y24"/>
    <mergeCell ref="E12:K12"/>
    <mergeCell ref="L12:L13"/>
    <mergeCell ref="X30:Y30"/>
    <mergeCell ref="T30:W30"/>
    <mergeCell ref="O25:Y26"/>
    <mergeCell ref="D1:F1"/>
    <mergeCell ref="V1:Y1"/>
    <mergeCell ref="B2:V2"/>
    <mergeCell ref="B3:Y3"/>
    <mergeCell ref="W37:Y37"/>
    <mergeCell ref="O30:R30"/>
    <mergeCell ref="B34:Y34"/>
    <mergeCell ref="X31:Y31"/>
    <mergeCell ref="T31:W31"/>
    <mergeCell ref="B7:Y7"/>
    <mergeCell ref="B8:Y8"/>
    <mergeCell ref="B9:M10"/>
    <mergeCell ref="N9:P9"/>
    <mergeCell ref="U9:V9"/>
    <mergeCell ref="H37:J37"/>
    <mergeCell ref="K37:M37"/>
    <mergeCell ref="AA3:AB3"/>
    <mergeCell ref="O14:Y15"/>
    <mergeCell ref="C5:J5"/>
    <mergeCell ref="M5:Q5"/>
    <mergeCell ref="T5:Y5"/>
    <mergeCell ref="AA5:AB5"/>
    <mergeCell ref="O12:Y13"/>
    <mergeCell ref="W9:X9"/>
    <mergeCell ref="N10:P10"/>
  </mergeCells>
  <phoneticPr fontId="1"/>
  <conditionalFormatting sqref="C14:C30 O27">
    <cfRule type="expression" dxfId="66" priority="34" stopIfTrue="1">
      <formula>D14="休日"</formula>
    </cfRule>
  </conditionalFormatting>
  <conditionalFormatting sqref="D14:D30 P27">
    <cfRule type="expression" dxfId="65" priority="33" stopIfTrue="1">
      <formula>D14="休日"</formula>
    </cfRule>
  </conditionalFormatting>
  <conditionalFormatting sqref="E14:E30">
    <cfRule type="expression" dxfId="64" priority="24" stopIfTrue="1">
      <formula>E14&lt;=4</formula>
    </cfRule>
    <cfRule type="expression" dxfId="63" priority="17">
      <formula>D14="休日"</formula>
    </cfRule>
    <cfRule type="expression" dxfId="62" priority="27" stopIfTrue="1">
      <formula>E14&gt;=22</formula>
    </cfRule>
  </conditionalFormatting>
  <conditionalFormatting sqref="F14:F30 R27">
    <cfRule type="expression" dxfId="61" priority="23" stopIfTrue="1">
      <formula>E14&lt;=4</formula>
    </cfRule>
    <cfRule type="expression" dxfId="60" priority="11" stopIfTrue="1">
      <formula>D14="休日"</formula>
    </cfRule>
    <cfRule type="expression" dxfId="59" priority="16" stopIfTrue="1">
      <formula>E14=0</formula>
    </cfRule>
    <cfRule type="expression" dxfId="58" priority="32" stopIfTrue="1">
      <formula>E14&gt;=22</formula>
    </cfRule>
  </conditionalFormatting>
  <conditionalFormatting sqref="G14:G30 S27">
    <cfRule type="expression" dxfId="57" priority="22" stopIfTrue="1">
      <formula>E14&lt;=4</formula>
    </cfRule>
    <cfRule type="expression" dxfId="56" priority="15" stopIfTrue="1">
      <formula>D14="休日"</formula>
    </cfRule>
    <cfRule type="expression" dxfId="55" priority="26" stopIfTrue="1">
      <formula>E14&gt;=22</formula>
    </cfRule>
  </conditionalFormatting>
  <conditionalFormatting sqref="H14:H30 T27">
    <cfRule type="expression" dxfId="54" priority="21" stopIfTrue="1">
      <formula>H14&lt;=4</formula>
    </cfRule>
    <cfRule type="expression" dxfId="53" priority="18" stopIfTrue="1">
      <formula>D14="休日"</formula>
    </cfRule>
    <cfRule type="expression" dxfId="52" priority="28" stopIfTrue="1">
      <formula>H14&gt;=22</formula>
    </cfRule>
  </conditionalFormatting>
  <conditionalFormatting sqref="I14:I30 U27">
    <cfRule type="expression" dxfId="51" priority="20" stopIfTrue="1">
      <formula>H14&lt;=4</formula>
    </cfRule>
    <cfRule type="expression" dxfId="50" priority="10" stopIfTrue="1">
      <formula>D14="休日"</formula>
    </cfRule>
    <cfRule type="expression" dxfId="49" priority="14" stopIfTrue="1">
      <formula>H14=0</formula>
    </cfRule>
    <cfRule type="expression" dxfId="48" priority="31" stopIfTrue="1">
      <formula>H14&gt;=22</formula>
    </cfRule>
  </conditionalFormatting>
  <conditionalFormatting sqref="J14:J30 V27">
    <cfRule type="expression" dxfId="47" priority="19" stopIfTrue="1">
      <formula>H14&lt;=4</formula>
    </cfRule>
    <cfRule type="expression" dxfId="46" priority="12" stopIfTrue="1">
      <formula>D14="休日"</formula>
    </cfRule>
    <cfRule type="expression" dxfId="45" priority="13" stopIfTrue="1">
      <formula>H14=0</formula>
    </cfRule>
    <cfRule type="expression" dxfId="44" priority="25" stopIfTrue="1">
      <formula>H14&gt;=22</formula>
    </cfRule>
  </conditionalFormatting>
  <conditionalFormatting sqref="K14:K30">
    <cfRule type="expression" dxfId="43" priority="6" stopIfTrue="1">
      <formula>D14="休日"</formula>
    </cfRule>
  </conditionalFormatting>
  <conditionalFormatting sqref="L14:L30">
    <cfRule type="expression" dxfId="42" priority="30" stopIfTrue="1">
      <formula>D14="休日"</formula>
    </cfRule>
  </conditionalFormatting>
  <conditionalFormatting sqref="M14:M27 M29:M30">
    <cfRule type="expression" dxfId="41" priority="9" stopIfTrue="1">
      <formula>D14="休日"</formula>
    </cfRule>
  </conditionalFormatting>
  <conditionalFormatting sqref="M28">
    <cfRule type="expression" dxfId="40" priority="1" stopIfTrue="1">
      <formula>E28="休日"</formula>
    </cfRule>
  </conditionalFormatting>
  <conditionalFormatting sqref="N14:N27 B14:B30">
    <cfRule type="expression" dxfId="39" priority="35" stopIfTrue="1">
      <formula>D14="休日"</formula>
    </cfRule>
  </conditionalFormatting>
  <conditionalFormatting sqref="O12">
    <cfRule type="expression" dxfId="38" priority="3" stopIfTrue="1">
      <formula>P12="休日"</formula>
    </cfRule>
  </conditionalFormatting>
  <conditionalFormatting sqref="O14">
    <cfRule type="expression" dxfId="37" priority="4" stopIfTrue="1">
      <formula>P14="休日"</formula>
    </cfRule>
  </conditionalFormatting>
  <conditionalFormatting sqref="O19">
    <cfRule type="expression" dxfId="36" priority="2" stopIfTrue="1">
      <formula>P20="休日"</formula>
    </cfRule>
  </conditionalFormatting>
  <conditionalFormatting sqref="W27">
    <cfRule type="expression" dxfId="35" priority="8" stopIfTrue="1">
      <formula>P27="休日"</formula>
    </cfRule>
  </conditionalFormatting>
  <conditionalFormatting sqref="X27">
    <cfRule type="expression" dxfId="34" priority="7" stopIfTrue="1">
      <formula>P27="休日"</formula>
    </cfRule>
  </conditionalFormatting>
  <conditionalFormatting sqref="Y27">
    <cfRule type="expression" dxfId="33" priority="29" stopIfTrue="1">
      <formula>P27="休日"</formula>
    </cfRule>
  </conditionalFormatting>
  <dataValidations count="3">
    <dataValidation type="list" allowBlank="1" showInputMessage="1" showErrorMessage="1" sqref="S9:S10" xr:uid="{00000000-0002-0000-0000-000000000000}">
      <formula1>"00,01,02,03,04,05,06,07,08,09,10,11,12,13,14,15,16,17,18,19,20,21,22,23,24,25,26,27,28,29,30,31,32,33,34,35,36,37,38,39,40,41,42,43,44,45,46,47,48,49,50,51,52,53,54,55,56,57,58,59"</formula1>
    </dataValidation>
    <dataValidation type="list" allowBlank="1" showInputMessage="1" showErrorMessage="1" sqref="Q9:Q10" xr:uid="{00000000-0002-0000-0000-000001000000}">
      <formula1>"5,6,7,8,9,10,11,12,13,14,15,16,17,18,19,20,21"</formula1>
    </dataValidation>
    <dataValidation allowBlank="1" showInputMessage="1" sqref="W9:X9" xr:uid="{00000000-0002-0000-0000-000002000000}"/>
  </dataValidations>
  <pageMargins left="0.98425196850393704" right="0.39370078740157483" top="0.55118110236220474" bottom="0.15748031496062992" header="0" footer="0"/>
  <pageSetup paperSize="9" scale="48" fitToWidth="0" fitToHeight="0" orientation="portrait" cellComments="asDisplayed" r:id="rId1"/>
  <headerFooter scaleWithDoc="0"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V51"/>
  <sheetViews>
    <sheetView tabSelected="1" view="pageBreakPreview" zoomScale="70" zoomScaleNormal="100" zoomScaleSheetLayoutView="70" workbookViewId="0">
      <selection activeCell="C5" sqref="C5:J5"/>
    </sheetView>
  </sheetViews>
  <sheetFormatPr defaultColWidth="9" defaultRowHeight="30.75" x14ac:dyDescent="0.15"/>
  <cols>
    <col min="1" max="1" width="3.875" style="4" customWidth="1"/>
    <col min="2" max="2" width="7.875" style="4" customWidth="1"/>
    <col min="3" max="3" width="4.5" style="4" customWidth="1"/>
    <col min="4" max="4" width="4.25" style="4" customWidth="1"/>
    <col min="5" max="5" width="8.875" style="4" customWidth="1"/>
    <col min="6" max="6" width="5" style="4" customWidth="1"/>
    <col min="7" max="8" width="8.875" style="4" customWidth="1"/>
    <col min="9" max="9" width="5" style="4" customWidth="1"/>
    <col min="10" max="10" width="8.875" style="4" customWidth="1"/>
    <col min="11" max="11" width="9.625" style="4" customWidth="1"/>
    <col min="12" max="12" width="8.125" style="4" customWidth="1"/>
    <col min="13" max="13" width="9" style="4" customWidth="1"/>
    <col min="14" max="14" width="7.875" style="4" customWidth="1"/>
    <col min="15" max="16" width="4.5" style="4" customWidth="1"/>
    <col min="17" max="17" width="8.875" style="4" customWidth="1"/>
    <col min="18" max="18" width="5" style="4" customWidth="1"/>
    <col min="19" max="20" width="8.875" style="4" customWidth="1"/>
    <col min="21" max="21" width="5" style="4" customWidth="1"/>
    <col min="22" max="22" width="8.875" style="4" customWidth="1"/>
    <col min="23" max="23" width="9.625" style="4" customWidth="1"/>
    <col min="24" max="24" width="8.125" style="4" customWidth="1"/>
    <col min="25" max="25" width="9.25" style="4" customWidth="1"/>
    <col min="26" max="26" width="5.625" style="4" customWidth="1"/>
    <col min="27" max="27" width="6.5" style="4" customWidth="1"/>
    <col min="28" max="28" width="5.25" style="4" customWidth="1"/>
    <col min="29" max="29" width="4.125" style="4" customWidth="1"/>
    <col min="30" max="37" width="8.875" style="4" customWidth="1"/>
    <col min="38" max="38" width="7.875" style="4" customWidth="1"/>
    <col min="39" max="46" width="8.875" style="4" customWidth="1"/>
    <col min="47" max="16384" width="9" style="4"/>
  </cols>
  <sheetData>
    <row r="1" spans="2:48" ht="42.75" customHeight="1" thickBot="1" x14ac:dyDescent="0.2">
      <c r="B1" s="76"/>
      <c r="C1" s="76"/>
      <c r="D1" s="225"/>
      <c r="E1" s="225"/>
      <c r="F1" s="225"/>
      <c r="G1" s="48"/>
      <c r="H1" s="28"/>
      <c r="I1" s="28"/>
      <c r="J1" s="28"/>
      <c r="K1" s="28"/>
      <c r="L1" s="148" t="s">
        <v>1</v>
      </c>
      <c r="M1" s="77"/>
      <c r="N1" s="77"/>
      <c r="O1" s="77"/>
      <c r="P1" s="77"/>
      <c r="Q1" s="77"/>
      <c r="R1" s="47"/>
      <c r="S1" s="47"/>
      <c r="T1" s="3"/>
      <c r="U1" s="3"/>
      <c r="V1" s="226">
        <v>46143</v>
      </c>
      <c r="W1" s="227"/>
      <c r="X1" s="227"/>
      <c r="Y1" s="228"/>
      <c r="Z1" s="3"/>
      <c r="AA1" s="3"/>
      <c r="AB1" s="229"/>
      <c r="AC1" s="229"/>
      <c r="AD1" s="229"/>
      <c r="AE1" s="229"/>
      <c r="AF1" s="229"/>
      <c r="AG1" s="229"/>
      <c r="AH1" s="229"/>
      <c r="AI1" s="229"/>
      <c r="AJ1" s="229"/>
      <c r="AK1" s="229"/>
      <c r="AL1" s="229"/>
      <c r="AM1" s="229"/>
      <c r="AN1" s="229"/>
      <c r="AO1" s="229"/>
      <c r="AP1" s="229"/>
      <c r="AQ1" s="229"/>
      <c r="AR1" s="229"/>
      <c r="AS1" s="229"/>
      <c r="AT1" s="229"/>
      <c r="AU1" s="229"/>
      <c r="AV1" s="229"/>
    </row>
    <row r="2" spans="2:48" ht="9" customHeight="1" x14ac:dyDescent="0.3">
      <c r="B2" s="230"/>
      <c r="C2" s="230"/>
      <c r="D2" s="230"/>
      <c r="E2" s="230"/>
      <c r="F2" s="230"/>
      <c r="G2" s="230"/>
      <c r="H2" s="230"/>
      <c r="I2" s="230"/>
      <c r="J2" s="230"/>
      <c r="K2" s="230"/>
      <c r="L2" s="230"/>
      <c r="M2" s="230"/>
      <c r="N2" s="230"/>
      <c r="O2" s="230"/>
      <c r="P2" s="230"/>
      <c r="Q2" s="230"/>
      <c r="R2" s="230"/>
      <c r="S2" s="230"/>
      <c r="T2" s="230"/>
      <c r="U2" s="230"/>
      <c r="V2" s="230"/>
      <c r="W2" s="108"/>
      <c r="X2" s="108"/>
      <c r="Y2" s="5"/>
      <c r="Z2" s="5"/>
      <c r="AA2" s="5"/>
      <c r="AB2" s="5"/>
      <c r="AC2" s="5"/>
      <c r="AD2" s="6"/>
      <c r="AE2" s="5"/>
      <c r="AF2" s="5"/>
      <c r="AG2" s="5"/>
      <c r="AH2" s="5"/>
      <c r="AI2" s="5"/>
      <c r="AJ2" s="5"/>
      <c r="AK2" s="5"/>
      <c r="AL2" s="5"/>
      <c r="AM2" s="5"/>
    </row>
    <row r="3" spans="2:48" ht="73.5" customHeight="1" x14ac:dyDescent="0.2">
      <c r="B3" s="231" t="s">
        <v>2</v>
      </c>
      <c r="C3" s="231"/>
      <c r="D3" s="231"/>
      <c r="E3" s="231"/>
      <c r="F3" s="231"/>
      <c r="G3" s="231"/>
      <c r="H3" s="231"/>
      <c r="I3" s="231"/>
      <c r="J3" s="231"/>
      <c r="K3" s="231"/>
      <c r="L3" s="231"/>
      <c r="M3" s="231"/>
      <c r="N3" s="231"/>
      <c r="O3" s="231"/>
      <c r="P3" s="231"/>
      <c r="Q3" s="231"/>
      <c r="R3" s="231"/>
      <c r="S3" s="231"/>
      <c r="T3" s="231"/>
      <c r="U3" s="231"/>
      <c r="V3" s="231"/>
      <c r="W3" s="231"/>
      <c r="X3" s="231"/>
      <c r="Y3" s="231"/>
      <c r="Z3" s="3"/>
      <c r="AA3" s="232"/>
      <c r="AB3" s="232"/>
      <c r="AC3" s="232"/>
      <c r="AD3" s="232"/>
      <c r="AE3" s="232"/>
      <c r="AF3" s="232"/>
      <c r="AG3" s="232"/>
      <c r="AH3" s="232"/>
      <c r="AI3" s="232"/>
      <c r="AJ3" s="232"/>
      <c r="AK3" s="232"/>
      <c r="AL3" s="232"/>
      <c r="AM3" s="232"/>
      <c r="AN3" s="232"/>
      <c r="AO3" s="232"/>
      <c r="AP3" s="232"/>
      <c r="AQ3" s="232"/>
      <c r="AR3" s="232"/>
      <c r="AS3" s="232"/>
      <c r="AT3" s="232"/>
      <c r="AU3" s="232"/>
      <c r="AV3" s="232"/>
    </row>
    <row r="4" spans="2:48" ht="29.25" customHeight="1" thickBot="1" x14ac:dyDescent="0.35">
      <c r="B4" s="26"/>
      <c r="C4" s="26"/>
      <c r="D4" s="26"/>
      <c r="E4" s="26"/>
      <c r="F4" s="26"/>
      <c r="G4" s="26"/>
      <c r="H4" s="26"/>
      <c r="I4" s="26"/>
      <c r="J4" s="26"/>
      <c r="K4" s="26"/>
      <c r="L4" s="26"/>
      <c r="M4" s="26"/>
      <c r="N4" s="26"/>
      <c r="O4" s="26"/>
      <c r="P4" s="26"/>
      <c r="Q4" s="26"/>
      <c r="R4" s="26"/>
      <c r="S4" s="26"/>
      <c r="T4" s="26"/>
      <c r="U4" s="26"/>
      <c r="V4" s="26"/>
      <c r="W4" s="26"/>
      <c r="X4" s="26"/>
      <c r="Y4" s="26"/>
      <c r="Z4" s="3"/>
      <c r="AA4" s="5"/>
      <c r="AB4" s="5"/>
      <c r="AC4" s="5"/>
      <c r="AD4" s="6"/>
      <c r="AE4" s="5"/>
      <c r="AF4" s="5"/>
      <c r="AG4" s="5"/>
      <c r="AH4" s="5"/>
      <c r="AI4" s="5"/>
      <c r="AJ4" s="5"/>
      <c r="AK4" s="5"/>
      <c r="AL4" s="5"/>
      <c r="AM4" s="5"/>
    </row>
    <row r="5" spans="2:48" ht="47.25" customHeight="1" thickTop="1" thickBot="1" x14ac:dyDescent="0.2">
      <c r="B5" s="149" t="s">
        <v>3</v>
      </c>
      <c r="C5" s="233" t="e">
        <f>#REF!</f>
        <v>#REF!</v>
      </c>
      <c r="D5" s="234"/>
      <c r="E5" s="234"/>
      <c r="F5" s="234"/>
      <c r="G5" s="234"/>
      <c r="H5" s="234"/>
      <c r="I5" s="234"/>
      <c r="J5" s="235"/>
      <c r="K5" s="139"/>
      <c r="L5" s="150" t="s">
        <v>5</v>
      </c>
      <c r="M5" s="233" t="e">
        <f>#REF!</f>
        <v>#REF!</v>
      </c>
      <c r="N5" s="234"/>
      <c r="O5" s="234"/>
      <c r="P5" s="234"/>
      <c r="Q5" s="235"/>
      <c r="R5" s="141"/>
      <c r="S5" s="150" t="s">
        <v>7</v>
      </c>
      <c r="T5" s="233" t="e">
        <f>#REF!</f>
        <v>#REF!</v>
      </c>
      <c r="U5" s="234"/>
      <c r="V5" s="234"/>
      <c r="W5" s="234"/>
      <c r="X5" s="234"/>
      <c r="Y5" s="235"/>
      <c r="Z5" s="80"/>
      <c r="AA5" s="236"/>
      <c r="AB5" s="236"/>
      <c r="AC5" s="236"/>
      <c r="AD5" s="236"/>
      <c r="AE5" s="236"/>
      <c r="AF5" s="236"/>
      <c r="AG5" s="236"/>
      <c r="AH5" s="236"/>
      <c r="AI5" s="236"/>
      <c r="AJ5" s="236"/>
      <c r="AK5" s="236"/>
      <c r="AL5" s="236"/>
      <c r="AM5" s="236"/>
      <c r="AN5" s="236"/>
      <c r="AO5" s="236"/>
      <c r="AP5" s="236"/>
      <c r="AQ5" s="236"/>
      <c r="AR5" s="236"/>
      <c r="AS5" s="236"/>
      <c r="AT5" s="236"/>
    </row>
    <row r="6" spans="2:48" ht="22.5" customHeight="1" thickTop="1" x14ac:dyDescent="0.15">
      <c r="B6" s="8"/>
      <c r="C6" s="8"/>
      <c r="D6" s="22"/>
      <c r="E6" s="22"/>
      <c r="F6" s="22"/>
      <c r="G6" s="22"/>
      <c r="H6" s="22"/>
      <c r="I6" s="22"/>
      <c r="J6" s="22"/>
      <c r="K6" s="22"/>
      <c r="L6" s="22"/>
      <c r="M6" s="22"/>
      <c r="N6" s="22"/>
      <c r="O6" s="22"/>
      <c r="P6" s="22"/>
      <c r="T6" s="224" t="s">
        <v>87</v>
      </c>
      <c r="U6" s="8"/>
      <c r="V6" s="8"/>
      <c r="W6" s="8"/>
      <c r="X6" s="8"/>
      <c r="Z6" s="37"/>
      <c r="AA6" s="8"/>
      <c r="AD6" s="11"/>
      <c r="AE6" s="11"/>
    </row>
    <row r="7" spans="2:48" ht="33" customHeight="1" x14ac:dyDescent="0.15">
      <c r="B7" s="237" t="s">
        <v>9</v>
      </c>
      <c r="C7" s="237"/>
      <c r="D7" s="237"/>
      <c r="E7" s="237"/>
      <c r="F7" s="237"/>
      <c r="G7" s="237"/>
      <c r="H7" s="237"/>
      <c r="I7" s="237"/>
      <c r="J7" s="237"/>
      <c r="K7" s="237"/>
      <c r="L7" s="237"/>
      <c r="M7" s="237"/>
      <c r="N7" s="237"/>
      <c r="O7" s="237"/>
      <c r="P7" s="237"/>
      <c r="Q7" s="237"/>
      <c r="R7" s="237"/>
      <c r="S7" s="237"/>
      <c r="T7" s="237"/>
      <c r="U7" s="237"/>
      <c r="V7" s="237"/>
      <c r="W7" s="237"/>
      <c r="X7" s="237"/>
      <c r="Y7" s="237"/>
      <c r="Z7" s="166"/>
      <c r="AA7" s="174"/>
      <c r="AB7" s="174"/>
      <c r="AD7" s="11"/>
      <c r="AE7" s="11"/>
    </row>
    <row r="8" spans="2:48" ht="66" customHeight="1" thickBot="1" x14ac:dyDescent="0.2">
      <c r="B8" s="238" t="s">
        <v>10</v>
      </c>
      <c r="C8" s="238"/>
      <c r="D8" s="238"/>
      <c r="E8" s="238"/>
      <c r="F8" s="238"/>
      <c r="G8" s="238"/>
      <c r="H8" s="238"/>
      <c r="I8" s="238"/>
      <c r="J8" s="238"/>
      <c r="K8" s="238"/>
      <c r="L8" s="238"/>
      <c r="M8" s="238"/>
      <c r="N8" s="238"/>
      <c r="O8" s="238"/>
      <c r="P8" s="238"/>
      <c r="Q8" s="238"/>
      <c r="R8" s="238"/>
      <c r="S8" s="238"/>
      <c r="T8" s="238"/>
      <c r="U8" s="238"/>
      <c r="V8" s="238"/>
      <c r="W8" s="238"/>
      <c r="X8" s="238"/>
      <c r="Y8" s="238"/>
      <c r="Z8" s="3"/>
      <c r="AA8" s="8"/>
      <c r="AD8" s="11"/>
      <c r="AE8" s="11"/>
    </row>
    <row r="9" spans="2:48" ht="29.25" customHeight="1" thickBot="1" x14ac:dyDescent="0.2">
      <c r="B9" s="239" t="s">
        <v>11</v>
      </c>
      <c r="C9" s="239"/>
      <c r="D9" s="239"/>
      <c r="E9" s="239"/>
      <c r="F9" s="239"/>
      <c r="G9" s="239"/>
      <c r="H9" s="239"/>
      <c r="I9" s="239"/>
      <c r="J9" s="239"/>
      <c r="K9" s="239"/>
      <c r="L9" s="239"/>
      <c r="M9" s="239"/>
      <c r="N9" s="240" t="s">
        <v>12</v>
      </c>
      <c r="O9" s="240"/>
      <c r="P9" s="241"/>
      <c r="Q9" s="86"/>
      <c r="R9" s="57" t="s">
        <v>13</v>
      </c>
      <c r="S9" s="106"/>
      <c r="T9" s="57"/>
      <c r="U9" s="242" t="s">
        <v>14</v>
      </c>
      <c r="V9" s="243"/>
      <c r="W9" s="244"/>
      <c r="X9" s="245"/>
      <c r="Y9" s="161" t="s">
        <v>15</v>
      </c>
      <c r="Z9" s="31"/>
      <c r="AA9" s="8"/>
      <c r="AD9" s="11"/>
      <c r="AE9" s="11"/>
    </row>
    <row r="10" spans="2:48" ht="29.25" customHeight="1" thickBot="1" x14ac:dyDescent="0.2">
      <c r="B10" s="239"/>
      <c r="C10" s="239"/>
      <c r="D10" s="239"/>
      <c r="E10" s="239"/>
      <c r="F10" s="239"/>
      <c r="G10" s="239"/>
      <c r="H10" s="239"/>
      <c r="I10" s="239"/>
      <c r="J10" s="239"/>
      <c r="K10" s="239"/>
      <c r="L10" s="239"/>
      <c r="M10" s="239"/>
      <c r="N10" s="240" t="s">
        <v>16</v>
      </c>
      <c r="O10" s="240"/>
      <c r="P10" s="241"/>
      <c r="Q10" s="86"/>
      <c r="R10" s="50" t="s">
        <v>13</v>
      </c>
      <c r="S10" s="87"/>
      <c r="T10" s="58"/>
      <c r="U10" s="49"/>
      <c r="V10" s="49"/>
      <c r="W10" s="49"/>
      <c r="X10" s="49"/>
      <c r="Y10" s="74"/>
      <c r="Z10" s="9"/>
      <c r="AA10" s="175"/>
      <c r="AD10" s="23" t="s">
        <v>42</v>
      </c>
      <c r="AE10" s="11"/>
    </row>
    <row r="11" spans="2:48" ht="13.5" customHeight="1" thickBot="1" x14ac:dyDescent="0.2">
      <c r="B11" s="23"/>
      <c r="C11" s="23"/>
      <c r="D11" s="23"/>
      <c r="E11" s="23"/>
      <c r="F11" s="23"/>
      <c r="G11" s="23"/>
      <c r="H11" s="23"/>
      <c r="I11" s="23"/>
      <c r="J11" s="23"/>
      <c r="K11" s="23"/>
      <c r="L11" s="23"/>
      <c r="M11" s="23"/>
      <c r="N11" s="23"/>
      <c r="O11" s="23"/>
      <c r="P11" s="23"/>
      <c r="Q11" s="23"/>
      <c r="R11" s="23"/>
      <c r="S11" s="23"/>
      <c r="T11" s="23"/>
      <c r="U11" s="23"/>
      <c r="V11" s="23"/>
      <c r="W11" s="23"/>
      <c r="X11" s="23"/>
      <c r="Y11" s="23"/>
      <c r="Z11" s="166"/>
      <c r="AA11" s="11"/>
      <c r="AB11" s="11"/>
      <c r="AC11" s="11"/>
      <c r="AD11" s="176"/>
      <c r="AE11" s="177"/>
      <c r="AF11" s="9"/>
      <c r="AG11" s="11"/>
      <c r="AH11" s="11"/>
      <c r="AI11" s="11"/>
      <c r="AJ11" s="11"/>
      <c r="AK11" s="11"/>
      <c r="AL11" s="11"/>
    </row>
    <row r="12" spans="2:48" ht="29.25" customHeight="1" thickBot="1" x14ac:dyDescent="0.2">
      <c r="B12" s="246" t="s">
        <v>17</v>
      </c>
      <c r="C12" s="247"/>
      <c r="D12" s="248"/>
      <c r="E12" s="252" t="s">
        <v>18</v>
      </c>
      <c r="F12" s="253"/>
      <c r="G12" s="253"/>
      <c r="H12" s="253"/>
      <c r="I12" s="253"/>
      <c r="J12" s="253"/>
      <c r="K12" s="253"/>
      <c r="L12" s="254" t="s">
        <v>19</v>
      </c>
      <c r="M12" s="256" t="s">
        <v>20</v>
      </c>
      <c r="N12" s="246" t="s">
        <v>17</v>
      </c>
      <c r="O12" s="247"/>
      <c r="P12" s="247"/>
      <c r="Q12" s="252" t="s">
        <v>18</v>
      </c>
      <c r="R12" s="253"/>
      <c r="S12" s="253"/>
      <c r="T12" s="253"/>
      <c r="U12" s="253"/>
      <c r="V12" s="253"/>
      <c r="W12" s="253"/>
      <c r="X12" s="254" t="s">
        <v>19</v>
      </c>
      <c r="Y12" s="258" t="s">
        <v>20</v>
      </c>
      <c r="Z12" s="3"/>
      <c r="AA12" s="178"/>
      <c r="AB12" s="178"/>
      <c r="AC12" s="178"/>
      <c r="AD12" s="179" t="s">
        <v>43</v>
      </c>
      <c r="AE12" s="178"/>
      <c r="AF12" s="178"/>
      <c r="AG12" s="178"/>
      <c r="AH12" s="178"/>
      <c r="AI12" s="178"/>
      <c r="AJ12" s="178"/>
      <c r="AK12" s="178"/>
      <c r="AL12" s="178"/>
      <c r="AM12" s="178"/>
      <c r="AN12" s="178"/>
      <c r="AO12" s="178"/>
      <c r="AP12" s="178"/>
      <c r="AQ12" s="178"/>
      <c r="AR12" s="178"/>
      <c r="AS12" s="178"/>
      <c r="AT12" s="24"/>
      <c r="AU12" s="24"/>
      <c r="AV12" s="24"/>
    </row>
    <row r="13" spans="2:48" ht="29.25" customHeight="1" thickBot="1" x14ac:dyDescent="0.2">
      <c r="B13" s="249"/>
      <c r="C13" s="250"/>
      <c r="D13" s="251"/>
      <c r="E13" s="260" t="s">
        <v>12</v>
      </c>
      <c r="F13" s="261"/>
      <c r="G13" s="262"/>
      <c r="H13" s="260" t="s">
        <v>16</v>
      </c>
      <c r="I13" s="261"/>
      <c r="J13" s="262"/>
      <c r="K13" s="146" t="s">
        <v>22</v>
      </c>
      <c r="L13" s="255"/>
      <c r="M13" s="257"/>
      <c r="N13" s="249"/>
      <c r="O13" s="250"/>
      <c r="P13" s="250"/>
      <c r="Q13" s="260" t="s">
        <v>44</v>
      </c>
      <c r="R13" s="261"/>
      <c r="S13" s="262"/>
      <c r="T13" s="260" t="s">
        <v>45</v>
      </c>
      <c r="U13" s="261"/>
      <c r="V13" s="262"/>
      <c r="W13" s="147" t="s">
        <v>22</v>
      </c>
      <c r="X13" s="255"/>
      <c r="Y13" s="259"/>
      <c r="AA13" s="180"/>
      <c r="AB13" s="181"/>
      <c r="AC13" s="182"/>
      <c r="AD13" s="203" t="s">
        <v>17</v>
      </c>
      <c r="AE13" s="203" t="s">
        <v>46</v>
      </c>
      <c r="AF13" s="203" t="s">
        <v>47</v>
      </c>
      <c r="AG13" s="203" t="s">
        <v>48</v>
      </c>
      <c r="AH13" s="204" t="s">
        <v>49</v>
      </c>
      <c r="AI13" s="205" t="s">
        <v>50</v>
      </c>
      <c r="AJ13" s="75" t="s">
        <v>51</v>
      </c>
      <c r="AK13" s="140" t="s">
        <v>52</v>
      </c>
      <c r="AL13" s="24"/>
      <c r="AM13" s="203" t="s">
        <v>17</v>
      </c>
      <c r="AN13" s="203" t="s">
        <v>46</v>
      </c>
      <c r="AO13" s="203" t="s">
        <v>47</v>
      </c>
      <c r="AP13" s="203" t="s">
        <v>48</v>
      </c>
      <c r="AQ13" s="204" t="s">
        <v>49</v>
      </c>
      <c r="AR13" s="205" t="s">
        <v>50</v>
      </c>
      <c r="AS13" s="75" t="s">
        <v>51</v>
      </c>
      <c r="AT13" s="140" t="s">
        <v>52</v>
      </c>
      <c r="AU13" s="24"/>
      <c r="AV13" s="24"/>
    </row>
    <row r="14" spans="2:48" ht="45" customHeight="1" x14ac:dyDescent="0.15">
      <c r="B14" s="44">
        <f>V1</f>
        <v>46143</v>
      </c>
      <c r="C14" s="45" t="str">
        <f>TEXT(B14,"aaa")</f>
        <v>金</v>
      </c>
      <c r="D14" s="167" t="str">
        <f>IF(OR(WEEKDAY(B14)=1,WEEKDAY(B14)=7),"休日",IF(ISNA(VLOOKUP(B14,'(事務用)2025年度休日一覧(土日除く)'!A:B,2,FALSE)),"","休日"))</f>
        <v/>
      </c>
      <c r="E14" s="94">
        <f>IF(D14="",Q9,"")</f>
        <v>0</v>
      </c>
      <c r="F14" s="51" t="s">
        <v>53</v>
      </c>
      <c r="G14" s="107" t="str">
        <f>IF(D14="",IF(S9="","",S9),"")</f>
        <v/>
      </c>
      <c r="H14" s="98">
        <f>IF(D14="",Q10,"")</f>
        <v>0</v>
      </c>
      <c r="I14" s="51" t="s">
        <v>13</v>
      </c>
      <c r="J14" s="59" t="str">
        <f>IF(D14="",IF(S10="","",S10),"")</f>
        <v/>
      </c>
      <c r="K14" s="45" t="str">
        <f>IF(D14="",IF(W9="","",W9),"")</f>
        <v/>
      </c>
      <c r="L14" s="112"/>
      <c r="M14" s="109"/>
      <c r="N14" s="46">
        <f>B30+1</f>
        <v>46160</v>
      </c>
      <c r="O14" s="45" t="str">
        <f t="shared" ref="O14:O27" si="0">TEXT(N14,"aaa")</f>
        <v>月</v>
      </c>
      <c r="P14" s="167" t="str">
        <f>IF(OR(WEEKDAY(N14)=1,WEEKDAY(N14)=7),"休日",IF(ISNA(VLOOKUP(N14,'(事務用)2025年度休日一覧(土日除く)'!A:B,2,FALSE)),"","休日"))</f>
        <v/>
      </c>
      <c r="Q14" s="94">
        <f>IF(P14="",Q9,"")</f>
        <v>0</v>
      </c>
      <c r="R14" s="51" t="s">
        <v>53</v>
      </c>
      <c r="S14" s="59" t="str">
        <f>IF(P14="",IF(S9="","",S9),"")</f>
        <v/>
      </c>
      <c r="T14" s="94">
        <f>IF(P14="",Q10,"")</f>
        <v>0</v>
      </c>
      <c r="U14" s="51" t="s">
        <v>53</v>
      </c>
      <c r="V14" s="117" t="str">
        <f>IF(P14="",IF(S10="","",S10),"")</f>
        <v/>
      </c>
      <c r="W14" s="156" t="str">
        <f>IF(P14="",IF(W9="","",W9),"")</f>
        <v/>
      </c>
      <c r="X14" s="132"/>
      <c r="Y14" s="130"/>
      <c r="AA14" s="178"/>
      <c r="AB14" s="178"/>
      <c r="AC14" s="178"/>
      <c r="AD14" s="184" t="s">
        <v>30</v>
      </c>
      <c r="AE14" s="185" t="e">
        <f t="shared" ref="AE14:AE30" si="1">IF(E14="","",TIME(E14,G14, ))</f>
        <v>#VALUE!</v>
      </c>
      <c r="AF14" s="185" t="e">
        <f t="shared" ref="AF14:AF30" si="2">IF(H14="","",TIME(H14,J14, ))</f>
        <v>#VALUE!</v>
      </c>
      <c r="AG14" s="186" t="e">
        <f>IFERROR(AF14-AE14+IF(AE14&gt;=AF14,1),"")*24</f>
        <v>#VALUE!</v>
      </c>
      <c r="AH14" s="186">
        <f>IF(K14="",0,K14)</f>
        <v>0</v>
      </c>
      <c r="AI14" s="187" t="str">
        <f>IFERROR(IF(L14="○",7.75,""),"")</f>
        <v/>
      </c>
      <c r="AJ14" s="186" t="str">
        <f>IFERROR(AG14-AH14,"")</f>
        <v/>
      </c>
      <c r="AK14" s="158" t="str">
        <f>IF(M14="1日",0,IF(AJ14="",AI14,AJ14))</f>
        <v/>
      </c>
      <c r="AL14" s="178"/>
      <c r="AM14" s="184" t="s">
        <v>54</v>
      </c>
      <c r="AN14" s="185" t="e">
        <f t="shared" ref="AN14:AN27" si="3">IF(Q14="","",TIME(Q14,S14, ))</f>
        <v>#VALUE!</v>
      </c>
      <c r="AO14" s="185" t="e">
        <f t="shared" ref="AO14:AO27" si="4">IF(T14="","",TIME(T14,V14, ))</f>
        <v>#VALUE!</v>
      </c>
      <c r="AP14" s="188" t="e">
        <f>IFERROR(AO14-AN14+IF(AN14&gt;=AO14,1),"")*24</f>
        <v>#VALUE!</v>
      </c>
      <c r="AQ14" s="188">
        <f>IF(W14="",0,W14)</f>
        <v>0</v>
      </c>
      <c r="AR14" s="187" t="str">
        <f>IFERROR(IF(X14="○",7.75,""),"")</f>
        <v/>
      </c>
      <c r="AS14" s="186" t="str">
        <f>IFERROR(AP14-AQ14,"")</f>
        <v/>
      </c>
      <c r="AT14" s="159" t="str">
        <f>IF(Y14="1日",0,IF(AS14="",AR14,AS14))</f>
        <v/>
      </c>
      <c r="AU14" s="24"/>
      <c r="AV14" s="24"/>
    </row>
    <row r="15" spans="2:48" ht="45" customHeight="1" x14ac:dyDescent="0.15">
      <c r="B15" s="32">
        <f>B14+1</f>
        <v>46144</v>
      </c>
      <c r="C15" s="33" t="str">
        <f t="shared" ref="C15:C30" si="5">TEXT(B15,"aaa")</f>
        <v>土</v>
      </c>
      <c r="D15" s="168" t="str">
        <f>IF(OR(WEEKDAY(B15)=1,WEEKDAY(B15)=7),"休日",IF(ISNA(VLOOKUP(B15,'(事務用)2025年度休日一覧(土日除く)'!A:B,2,FALSE)),"","休日"))</f>
        <v>休日</v>
      </c>
      <c r="E15" s="95" t="str">
        <f>IF(D15="",Q9,"")</f>
        <v/>
      </c>
      <c r="F15" s="52" t="s">
        <v>53</v>
      </c>
      <c r="G15" s="61" t="str">
        <f>IF(D15="",IF(S9="","",S9),"")</f>
        <v/>
      </c>
      <c r="H15" s="95" t="str">
        <f>IF(D15="",Q10,"")</f>
        <v/>
      </c>
      <c r="I15" s="52" t="s">
        <v>13</v>
      </c>
      <c r="J15" s="60" t="str">
        <f>IF(D15="",IF(S10="","",S10),"")</f>
        <v/>
      </c>
      <c r="K15" s="151" t="str">
        <f>IF(D15="",IF(W9="","",W9),"")</f>
        <v/>
      </c>
      <c r="L15" s="113"/>
      <c r="M15" s="110"/>
      <c r="N15" s="32">
        <f>N14+1</f>
        <v>46161</v>
      </c>
      <c r="O15" s="33" t="str">
        <f t="shared" si="0"/>
        <v>火</v>
      </c>
      <c r="P15" s="168" t="str">
        <f>IF(OR(WEEKDAY(N15)=1,WEEKDAY(N15)=7),"休日",IF(ISNA(VLOOKUP(N15,'(事務用)2025年度休日一覧(土日除く)'!A:B,2,FALSE)),"","休日"))</f>
        <v/>
      </c>
      <c r="Q15" s="95">
        <f>IF(P15="",Q9,"")</f>
        <v>0</v>
      </c>
      <c r="R15" s="52" t="s">
        <v>53</v>
      </c>
      <c r="S15" s="67" t="str">
        <f>IF(P15="",IF(S9="","",S9),"")</f>
        <v/>
      </c>
      <c r="T15" s="95">
        <f>IF(P15="",Q10,"")</f>
        <v>0</v>
      </c>
      <c r="U15" s="55" t="s">
        <v>53</v>
      </c>
      <c r="V15" s="118" t="str">
        <f>IF(P15="",IF(S10="","",S10),"")</f>
        <v/>
      </c>
      <c r="W15" s="33" t="str">
        <f>IF(P15="",IF(W9="","",W9),"")</f>
        <v/>
      </c>
      <c r="X15" s="115"/>
      <c r="Y15" s="131"/>
      <c r="AA15" s="178"/>
      <c r="AB15" s="178"/>
      <c r="AC15" s="178"/>
      <c r="AD15" s="213" t="s">
        <v>55</v>
      </c>
      <c r="AE15" s="214" t="str">
        <f t="shared" si="1"/>
        <v/>
      </c>
      <c r="AF15" s="214" t="str">
        <f t="shared" si="2"/>
        <v/>
      </c>
      <c r="AG15" s="215" t="e">
        <f t="shared" ref="AG15:AG30" si="6">IFERROR(AF15-AE15+IF(AE15&gt;=AF15,1),"")*24</f>
        <v>#VALUE!</v>
      </c>
      <c r="AH15" s="215">
        <f t="shared" ref="AH15:AH30" si="7">IF(K15="",0,K15)</f>
        <v>0</v>
      </c>
      <c r="AI15" s="216" t="str">
        <f t="shared" ref="AI15:AI30" si="8">IFERROR(IF(L15="○",7.75,""),"")</f>
        <v/>
      </c>
      <c r="AJ15" s="215" t="str">
        <f t="shared" ref="AJ15:AJ30" si="9">IFERROR(AG15-AH15,"")</f>
        <v/>
      </c>
      <c r="AK15" s="158" t="str">
        <f>IF(M15="1日",0,IF(AJ15="",AI15,AJ15))</f>
        <v/>
      </c>
      <c r="AL15" s="178"/>
      <c r="AM15" s="184" t="s">
        <v>56</v>
      </c>
      <c r="AN15" s="185" t="e">
        <f t="shared" si="3"/>
        <v>#VALUE!</v>
      </c>
      <c r="AO15" s="185" t="e">
        <f t="shared" si="4"/>
        <v>#VALUE!</v>
      </c>
      <c r="AP15" s="188" t="e">
        <f t="shared" ref="AP15:AP27" si="10">IFERROR(AO15-AN15+IF(AN15&gt;=AO15,1),"")*24</f>
        <v>#VALUE!</v>
      </c>
      <c r="AQ15" s="188">
        <f t="shared" ref="AQ15:AQ27" si="11">IF(W15="",0,W15)</f>
        <v>0</v>
      </c>
      <c r="AR15" s="187" t="str">
        <f t="shared" ref="AR15:AR27" si="12">IFERROR(IF(X15="○",7.75,""),"")</f>
        <v/>
      </c>
      <c r="AS15" s="186" t="str">
        <f t="shared" ref="AS15:AS27" si="13">IFERROR(AP15-AQ15,"")</f>
        <v/>
      </c>
      <c r="AT15" s="159" t="str">
        <f t="shared" ref="AT15:AT27" si="14">IF(Y15="1日",0,IF(AS15="",AR15,AS15))</f>
        <v/>
      </c>
      <c r="AU15" s="24"/>
      <c r="AV15" s="24"/>
    </row>
    <row r="16" spans="2:48" ht="45" customHeight="1" x14ac:dyDescent="0.15">
      <c r="B16" s="32">
        <f t="shared" ref="B16:B30" si="15">B15+1</f>
        <v>46145</v>
      </c>
      <c r="C16" s="33" t="str">
        <f t="shared" si="5"/>
        <v>日</v>
      </c>
      <c r="D16" s="168" t="str">
        <f>IF(OR(WEEKDAY(B16)=1,WEEKDAY(B16)=7),"休日",IF(ISNA(VLOOKUP(B16,'(事務用)2025年度休日一覧(土日除く)'!A:B,2,FALSE)),"","休日"))</f>
        <v>休日</v>
      </c>
      <c r="E16" s="95" t="str">
        <f>IF(D16="",Q9,"")</f>
        <v/>
      </c>
      <c r="F16" s="52" t="s">
        <v>53</v>
      </c>
      <c r="G16" s="66" t="str">
        <f>IF(D16="",IF(S9="","",S9),"")</f>
        <v/>
      </c>
      <c r="H16" s="99" t="str">
        <f>IF(D16="",Q10,"")</f>
        <v/>
      </c>
      <c r="I16" s="55" t="s">
        <v>53</v>
      </c>
      <c r="J16" s="60" t="str">
        <f>IF(D16="",IF(S10="","",S10),"")</f>
        <v/>
      </c>
      <c r="K16" s="151" t="str">
        <f>IF(D16="",IF(W9="","",W9),"")</f>
        <v/>
      </c>
      <c r="L16" s="113"/>
      <c r="M16" s="111"/>
      <c r="N16" s="32">
        <f t="shared" ref="N16:N27" si="16">N15+1</f>
        <v>46162</v>
      </c>
      <c r="O16" s="33" t="str">
        <f t="shared" si="0"/>
        <v>水</v>
      </c>
      <c r="P16" s="168" t="str">
        <f>IF(OR(WEEKDAY(N16)=1,WEEKDAY(N16)=7),"休日",IF(ISNA(VLOOKUP(N16,'(事務用)2025年度休日一覧(土日除く)'!A:B,2,FALSE)),"","休日"))</f>
        <v/>
      </c>
      <c r="Q16" s="95">
        <f>IF(P16="",Q9,"")</f>
        <v>0</v>
      </c>
      <c r="R16" s="52" t="s">
        <v>53</v>
      </c>
      <c r="S16" s="67" t="str">
        <f>IF(P16="",IF(S9="","",S9),"")</f>
        <v/>
      </c>
      <c r="T16" s="95">
        <f>IF(P16="",Q10,"")</f>
        <v>0</v>
      </c>
      <c r="U16" s="55" t="s">
        <v>53</v>
      </c>
      <c r="V16" s="118" t="str">
        <f>IF(P16="",IF(S10="","",S10),"")</f>
        <v/>
      </c>
      <c r="W16" s="157" t="str">
        <f>IF(P16="",IF(W9="","",W9),"")</f>
        <v/>
      </c>
      <c r="X16" s="114"/>
      <c r="Y16" s="84"/>
      <c r="Z16" s="38"/>
      <c r="AA16" s="180"/>
      <c r="AB16" s="181"/>
      <c r="AC16" s="182"/>
      <c r="AD16" s="222" t="s">
        <v>57</v>
      </c>
      <c r="AE16" s="218" t="str">
        <f t="shared" si="1"/>
        <v/>
      </c>
      <c r="AF16" s="218" t="str">
        <f t="shared" si="2"/>
        <v/>
      </c>
      <c r="AG16" s="219" t="e">
        <f t="shared" si="6"/>
        <v>#VALUE!</v>
      </c>
      <c r="AH16" s="219">
        <f t="shared" si="7"/>
        <v>0</v>
      </c>
      <c r="AI16" s="220" t="str">
        <f t="shared" si="8"/>
        <v/>
      </c>
      <c r="AJ16" s="219" t="str">
        <f t="shared" si="9"/>
        <v/>
      </c>
      <c r="AK16" s="159" t="str">
        <f t="shared" ref="AK16:AK30" si="17">IF(M16="1日",0,IF(AJ16="",AI16,AJ16))</f>
        <v/>
      </c>
      <c r="AL16" s="24"/>
      <c r="AM16" s="184" t="s">
        <v>58</v>
      </c>
      <c r="AN16" s="189" t="e">
        <f t="shared" si="3"/>
        <v>#VALUE!</v>
      </c>
      <c r="AO16" s="189" t="e">
        <f t="shared" si="4"/>
        <v>#VALUE!</v>
      </c>
      <c r="AP16" s="192" t="e">
        <f t="shared" si="10"/>
        <v>#VALUE!</v>
      </c>
      <c r="AQ16" s="192">
        <f t="shared" si="11"/>
        <v>0</v>
      </c>
      <c r="AR16" s="191" t="str">
        <f t="shared" si="12"/>
        <v/>
      </c>
      <c r="AS16" s="190" t="str">
        <f t="shared" si="13"/>
        <v/>
      </c>
      <c r="AT16" s="159" t="str">
        <f t="shared" si="14"/>
        <v/>
      </c>
      <c r="AU16" s="24"/>
      <c r="AV16" s="24"/>
    </row>
    <row r="17" spans="1:48" ht="45" customHeight="1" x14ac:dyDescent="0.15">
      <c r="B17" s="32">
        <f t="shared" si="15"/>
        <v>46146</v>
      </c>
      <c r="C17" s="33" t="str">
        <f t="shared" si="5"/>
        <v>月</v>
      </c>
      <c r="D17" s="168" t="str">
        <f>IF(OR(WEEKDAY(B17)=1,WEEKDAY(B17)=7),"休日",IF(ISNA(VLOOKUP(B17,'(事務用)2025年度休日一覧(土日除く)'!A:B,2,FALSE)),"","休日"))</f>
        <v>休日</v>
      </c>
      <c r="E17" s="95" t="str">
        <f>IF(D17="",Q9,"")</f>
        <v/>
      </c>
      <c r="F17" s="52" t="s">
        <v>53</v>
      </c>
      <c r="G17" s="61" t="str">
        <f>IF(D17="",IF(S9="","",S9),"")</f>
        <v/>
      </c>
      <c r="H17" s="100" t="str">
        <f>IF(D17="",Q10,"")</f>
        <v/>
      </c>
      <c r="I17" s="52" t="s">
        <v>53</v>
      </c>
      <c r="J17" s="60" t="str">
        <f>IF(D17="",IF(S10="","",S10),"")</f>
        <v/>
      </c>
      <c r="K17" s="151" t="str">
        <f>IF(D17="",IF(W9="","",W9),"")</f>
        <v/>
      </c>
      <c r="L17" s="113"/>
      <c r="M17" s="57"/>
      <c r="N17" s="32">
        <f t="shared" si="16"/>
        <v>46163</v>
      </c>
      <c r="O17" s="33" t="str">
        <f t="shared" si="0"/>
        <v>木</v>
      </c>
      <c r="P17" s="168" t="str">
        <f>IF(OR(WEEKDAY(N17)=1,WEEKDAY(N17)=7),"休日",IF(ISNA(VLOOKUP(N17,'(事務用)2025年度休日一覧(土日除く)'!A:B,2,FALSE)),"","休日"))</f>
        <v/>
      </c>
      <c r="Q17" s="95">
        <f>IF(P17="",Q9,"")</f>
        <v>0</v>
      </c>
      <c r="R17" s="52" t="s">
        <v>53</v>
      </c>
      <c r="S17" s="67" t="str">
        <f>IF(P17="",IF(S9="","",S9),"")</f>
        <v/>
      </c>
      <c r="T17" s="95">
        <f>IF(P17="",Q10,"")</f>
        <v>0</v>
      </c>
      <c r="U17" s="55" t="s">
        <v>53</v>
      </c>
      <c r="V17" s="118" t="str">
        <f>IF(P17="",IF(S10="","",S10),"")</f>
        <v/>
      </c>
      <c r="W17" s="157" t="str">
        <f>IF(P17="",IF(W9="","",W9),"")</f>
        <v/>
      </c>
      <c r="X17" s="114"/>
      <c r="Y17" s="163"/>
      <c r="Z17" s="39"/>
      <c r="AA17" s="178"/>
      <c r="AB17" s="178"/>
      <c r="AC17" s="178"/>
      <c r="AD17" s="213" t="s">
        <v>59</v>
      </c>
      <c r="AE17" s="214" t="str">
        <f t="shared" si="1"/>
        <v/>
      </c>
      <c r="AF17" s="214" t="str">
        <f t="shared" si="2"/>
        <v/>
      </c>
      <c r="AG17" s="215" t="e">
        <f t="shared" si="6"/>
        <v>#VALUE!</v>
      </c>
      <c r="AH17" s="215">
        <f t="shared" si="7"/>
        <v>0</v>
      </c>
      <c r="AI17" s="216" t="str">
        <f t="shared" si="8"/>
        <v/>
      </c>
      <c r="AJ17" s="215" t="str">
        <f t="shared" si="9"/>
        <v/>
      </c>
      <c r="AK17" s="158" t="str">
        <f t="shared" si="17"/>
        <v/>
      </c>
      <c r="AL17" s="178"/>
      <c r="AM17" s="184" t="s">
        <v>60</v>
      </c>
      <c r="AN17" s="185" t="e">
        <f t="shared" si="3"/>
        <v>#VALUE!</v>
      </c>
      <c r="AO17" s="185" t="e">
        <f t="shared" si="4"/>
        <v>#VALUE!</v>
      </c>
      <c r="AP17" s="188" t="e">
        <f t="shared" si="10"/>
        <v>#VALUE!</v>
      </c>
      <c r="AQ17" s="188">
        <f t="shared" si="11"/>
        <v>0</v>
      </c>
      <c r="AR17" s="187" t="str">
        <f t="shared" si="12"/>
        <v/>
      </c>
      <c r="AS17" s="186" t="str">
        <f t="shared" si="13"/>
        <v/>
      </c>
      <c r="AT17" s="159" t="str">
        <f t="shared" si="14"/>
        <v/>
      </c>
      <c r="AU17" s="24"/>
      <c r="AV17" s="24"/>
    </row>
    <row r="18" spans="1:48" ht="45" customHeight="1" x14ac:dyDescent="0.15">
      <c r="B18" s="32">
        <f t="shared" si="15"/>
        <v>46147</v>
      </c>
      <c r="C18" s="33" t="str">
        <f t="shared" si="5"/>
        <v>火</v>
      </c>
      <c r="D18" s="168" t="str">
        <f>IF(OR(WEEKDAY(B18)=1,WEEKDAY(B18)=7),"休日",IF(ISNA(VLOOKUP(B18,'(事務用)2025年度休日一覧(土日除く)'!A:B,2,FALSE)),"","休日"))</f>
        <v>休日</v>
      </c>
      <c r="E18" s="95" t="str">
        <f>IF(D18="",Q9,"")</f>
        <v/>
      </c>
      <c r="F18" s="52" t="s">
        <v>53</v>
      </c>
      <c r="G18" s="66" t="str">
        <f>IF(D18="",IF(S9="","",S9),"")</f>
        <v/>
      </c>
      <c r="H18" s="95" t="str">
        <f>IF(D18="",Q10,"")</f>
        <v/>
      </c>
      <c r="I18" s="52" t="s">
        <v>53</v>
      </c>
      <c r="J18" s="61" t="str">
        <f>IF(D18="",IF(S10="","",S10),"")</f>
        <v/>
      </c>
      <c r="K18" s="151" t="str">
        <f>IF(D18="",IF(W9="","",W9),"")</f>
        <v/>
      </c>
      <c r="L18" s="113"/>
      <c r="M18" s="110"/>
      <c r="N18" s="32">
        <f t="shared" si="16"/>
        <v>46164</v>
      </c>
      <c r="O18" s="33" t="str">
        <f t="shared" si="0"/>
        <v>金</v>
      </c>
      <c r="P18" s="168" t="str">
        <f>IF(OR(WEEKDAY(N18)=1,WEEKDAY(N18)=7),"休日",IF(ISNA(VLOOKUP(N18,'(事務用)2025年度休日一覧(土日除く)'!A:B,2,FALSE)),"","休日"))</f>
        <v/>
      </c>
      <c r="Q18" s="95">
        <f>IF(P18="",Q9,"")</f>
        <v>0</v>
      </c>
      <c r="R18" s="52" t="s">
        <v>53</v>
      </c>
      <c r="S18" s="67" t="str">
        <f>IF(P18="",IF(S9="","",S9),"")</f>
        <v/>
      </c>
      <c r="T18" s="95">
        <f>IF(P18="",Q10,"")</f>
        <v>0</v>
      </c>
      <c r="U18" s="55" t="s">
        <v>53</v>
      </c>
      <c r="V18" s="118" t="str">
        <f>IF(P18="",IF(S10="","",S10),"")</f>
        <v/>
      </c>
      <c r="W18" s="33" t="str">
        <f>IF(P18="",IF(W9="","",W9),"")</f>
        <v/>
      </c>
      <c r="X18" s="115"/>
      <c r="Y18" s="84"/>
      <c r="Z18" s="39"/>
      <c r="AA18" s="180"/>
      <c r="AB18" s="181"/>
      <c r="AC18" s="182"/>
      <c r="AD18" s="217" t="s">
        <v>61</v>
      </c>
      <c r="AE18" s="218" t="str">
        <f t="shared" si="1"/>
        <v/>
      </c>
      <c r="AF18" s="218" t="str">
        <f t="shared" si="2"/>
        <v/>
      </c>
      <c r="AG18" s="219" t="e">
        <f t="shared" si="6"/>
        <v>#VALUE!</v>
      </c>
      <c r="AH18" s="219">
        <f t="shared" si="7"/>
        <v>0</v>
      </c>
      <c r="AI18" s="220" t="str">
        <f t="shared" si="8"/>
        <v/>
      </c>
      <c r="AJ18" s="219" t="str">
        <f t="shared" si="9"/>
        <v/>
      </c>
      <c r="AK18" s="159" t="str">
        <f t="shared" si="17"/>
        <v/>
      </c>
      <c r="AL18" s="24"/>
      <c r="AM18" s="184" t="s">
        <v>62</v>
      </c>
      <c r="AN18" s="189" t="e">
        <f t="shared" si="3"/>
        <v>#VALUE!</v>
      </c>
      <c r="AO18" s="189" t="e">
        <f t="shared" si="4"/>
        <v>#VALUE!</v>
      </c>
      <c r="AP18" s="192" t="e">
        <f t="shared" si="10"/>
        <v>#VALUE!</v>
      </c>
      <c r="AQ18" s="192">
        <f t="shared" si="11"/>
        <v>0</v>
      </c>
      <c r="AR18" s="191" t="str">
        <f t="shared" si="12"/>
        <v/>
      </c>
      <c r="AS18" s="190" t="str">
        <f t="shared" si="13"/>
        <v/>
      </c>
      <c r="AT18" s="159" t="str">
        <f t="shared" si="14"/>
        <v/>
      </c>
      <c r="AU18" s="24"/>
      <c r="AV18" s="24"/>
    </row>
    <row r="19" spans="1:48" ht="45" customHeight="1" x14ac:dyDescent="0.15">
      <c r="B19" s="32">
        <f t="shared" si="15"/>
        <v>46148</v>
      </c>
      <c r="C19" s="33" t="str">
        <f t="shared" si="5"/>
        <v>水</v>
      </c>
      <c r="D19" s="168" t="str">
        <f>IF(OR(WEEKDAY(B19)=1,WEEKDAY(B19)=7),"休日",IF(ISNA(VLOOKUP(B19,'(事務用)2025年度休日一覧(土日除く)'!A:B,2,FALSE)),"","休日"))</f>
        <v>休日</v>
      </c>
      <c r="E19" s="95" t="str">
        <f>IF(D19="",Q9,"")</f>
        <v/>
      </c>
      <c r="F19" s="52" t="s">
        <v>53</v>
      </c>
      <c r="G19" s="60" t="str">
        <f>IF(D19="",IF(S9="","",S9),"")</f>
        <v/>
      </c>
      <c r="H19" s="99" t="str">
        <f>IF(D19="",Q10,"")</f>
        <v/>
      </c>
      <c r="I19" s="52" t="s">
        <v>53</v>
      </c>
      <c r="J19" s="61" t="str">
        <f>IF(D19="",IF(S10="","",S10),"")</f>
        <v/>
      </c>
      <c r="K19" s="151" t="str">
        <f>IF(D19="",IF(W9="","",W9),"")</f>
        <v/>
      </c>
      <c r="L19" s="113"/>
      <c r="M19" s="110"/>
      <c r="N19" s="32">
        <f t="shared" si="16"/>
        <v>46165</v>
      </c>
      <c r="O19" s="33" t="str">
        <f t="shared" si="0"/>
        <v>土</v>
      </c>
      <c r="P19" s="168" t="str">
        <f>IF(OR(WEEKDAY(N19)=1,WEEKDAY(N19)=7),"休日",IF(ISNA(VLOOKUP(N19,'(事務用)2025年度休日一覧(土日除く)'!A:B,2,FALSE)),"","休日"))</f>
        <v>休日</v>
      </c>
      <c r="Q19" s="95" t="str">
        <f>IF(P19="",Q9,"")</f>
        <v/>
      </c>
      <c r="R19" s="52" t="s">
        <v>53</v>
      </c>
      <c r="S19" s="67" t="str">
        <f>IF(P19="",IF(S9="","",S9),"")</f>
        <v/>
      </c>
      <c r="T19" s="95" t="str">
        <f>IF(P19="",Q10,"")</f>
        <v/>
      </c>
      <c r="U19" s="55" t="s">
        <v>53</v>
      </c>
      <c r="V19" s="118" t="str">
        <f>IF(P19="",IF(S10="","",S10),"")</f>
        <v/>
      </c>
      <c r="W19" s="154" t="str">
        <f>IF(P19="",IF(W9="","",W9),"")</f>
        <v/>
      </c>
      <c r="X19" s="113"/>
      <c r="Y19" s="84"/>
      <c r="Z19" s="39"/>
      <c r="AA19" s="178"/>
      <c r="AB19" s="178"/>
      <c r="AC19" s="178"/>
      <c r="AD19" s="217" t="s">
        <v>63</v>
      </c>
      <c r="AE19" s="214" t="str">
        <f t="shared" si="1"/>
        <v/>
      </c>
      <c r="AF19" s="214" t="str">
        <f t="shared" si="2"/>
        <v/>
      </c>
      <c r="AG19" s="215" t="e">
        <f t="shared" si="6"/>
        <v>#VALUE!</v>
      </c>
      <c r="AH19" s="215">
        <f t="shared" si="7"/>
        <v>0</v>
      </c>
      <c r="AI19" s="216" t="str">
        <f t="shared" si="8"/>
        <v/>
      </c>
      <c r="AJ19" s="215" t="str">
        <f t="shared" si="9"/>
        <v/>
      </c>
      <c r="AK19" s="158" t="str">
        <f>IF(M19="1日",0,IF(AJ19="",AI19,AJ19))</f>
        <v/>
      </c>
      <c r="AL19" s="178"/>
      <c r="AM19" s="213" t="s">
        <v>64</v>
      </c>
      <c r="AN19" s="214" t="str">
        <f t="shared" si="3"/>
        <v/>
      </c>
      <c r="AO19" s="218" t="str">
        <f t="shared" si="4"/>
        <v/>
      </c>
      <c r="AP19" s="221" t="e">
        <f t="shared" si="10"/>
        <v>#VALUE!</v>
      </c>
      <c r="AQ19" s="221">
        <f t="shared" si="11"/>
        <v>0</v>
      </c>
      <c r="AR19" s="220" t="str">
        <f t="shared" si="12"/>
        <v/>
      </c>
      <c r="AS19" s="219" t="str">
        <f t="shared" si="13"/>
        <v/>
      </c>
      <c r="AT19" s="159" t="str">
        <f t="shared" si="14"/>
        <v/>
      </c>
      <c r="AU19" s="24"/>
      <c r="AV19" s="24"/>
    </row>
    <row r="20" spans="1:48" ht="45" customHeight="1" x14ac:dyDescent="0.15">
      <c r="B20" s="32">
        <f t="shared" si="15"/>
        <v>46149</v>
      </c>
      <c r="C20" s="33" t="str">
        <f t="shared" si="5"/>
        <v>木</v>
      </c>
      <c r="D20" s="168" t="str">
        <f>IF(OR(WEEKDAY(B20)=1,WEEKDAY(B20)=7),"休日",IF(ISNA(VLOOKUP(B20,'(事務用)2025年度休日一覧(土日除く)'!A:B,2,FALSE)),"","休日"))</f>
        <v/>
      </c>
      <c r="E20" s="95">
        <f>IF(D20="",Q9,"")</f>
        <v>0</v>
      </c>
      <c r="F20" s="52" t="s">
        <v>53</v>
      </c>
      <c r="G20" s="60" t="str">
        <f>IF(D20="",IF(S9="","",S9),"")</f>
        <v/>
      </c>
      <c r="H20" s="100">
        <f>IF(D20="",Q10,"")</f>
        <v>0</v>
      </c>
      <c r="I20" s="52" t="s">
        <v>53</v>
      </c>
      <c r="J20" s="61" t="str">
        <f>IF(D20="",IF(S10="","",S10),"")</f>
        <v/>
      </c>
      <c r="K20" s="151" t="str">
        <f>IF(D20="",IF(W9="","",W9),"")</f>
        <v/>
      </c>
      <c r="L20" s="113"/>
      <c r="M20" s="111"/>
      <c r="N20" s="32">
        <f t="shared" si="16"/>
        <v>46166</v>
      </c>
      <c r="O20" s="33" t="str">
        <f t="shared" si="0"/>
        <v>日</v>
      </c>
      <c r="P20" s="168" t="str">
        <f>IF(OR(WEEKDAY(N20)=1,WEEKDAY(N20)=7),"休日",IF(ISNA(VLOOKUP(N20,'(事務用)2025年度休日一覧(土日除く)'!A:B,2,FALSE)),"","休日"))</f>
        <v>休日</v>
      </c>
      <c r="Q20" s="95" t="str">
        <f>IF(P20="",Q9,"")</f>
        <v/>
      </c>
      <c r="R20" s="52" t="s">
        <v>53</v>
      </c>
      <c r="S20" s="67" t="str">
        <f>IF(P20="",IF(S9="","",S9),"")</f>
        <v/>
      </c>
      <c r="T20" s="95" t="str">
        <f>IF(P20="",Q10,"")</f>
        <v/>
      </c>
      <c r="U20" s="55" t="s">
        <v>53</v>
      </c>
      <c r="V20" s="118" t="str">
        <f>IF(P20="",IF(S10="","",S10),"")</f>
        <v/>
      </c>
      <c r="W20" s="33" t="str">
        <f>IF(P20="",IF(W9="","",W9),"")</f>
        <v/>
      </c>
      <c r="X20" s="114"/>
      <c r="Y20" s="84"/>
      <c r="Z20" s="39"/>
      <c r="AA20" s="178"/>
      <c r="AB20" s="178"/>
      <c r="AC20" s="178"/>
      <c r="AD20" s="193" t="s">
        <v>65</v>
      </c>
      <c r="AE20" s="185" t="e">
        <f t="shared" si="1"/>
        <v>#VALUE!</v>
      </c>
      <c r="AF20" s="185" t="e">
        <f t="shared" si="2"/>
        <v>#VALUE!</v>
      </c>
      <c r="AG20" s="186" t="e">
        <f t="shared" si="6"/>
        <v>#VALUE!</v>
      </c>
      <c r="AH20" s="186">
        <f t="shared" si="7"/>
        <v>0</v>
      </c>
      <c r="AI20" s="187" t="str">
        <f t="shared" si="8"/>
        <v/>
      </c>
      <c r="AJ20" s="186" t="str">
        <f t="shared" si="9"/>
        <v/>
      </c>
      <c r="AK20" s="158" t="str">
        <f t="shared" si="17"/>
        <v/>
      </c>
      <c r="AL20" s="178"/>
      <c r="AM20" s="213" t="s">
        <v>66</v>
      </c>
      <c r="AN20" s="214" t="str">
        <f t="shared" si="3"/>
        <v/>
      </c>
      <c r="AO20" s="218" t="str">
        <f t="shared" si="4"/>
        <v/>
      </c>
      <c r="AP20" s="221" t="e">
        <f t="shared" si="10"/>
        <v>#VALUE!</v>
      </c>
      <c r="AQ20" s="221">
        <f t="shared" si="11"/>
        <v>0</v>
      </c>
      <c r="AR20" s="220" t="str">
        <f t="shared" si="12"/>
        <v/>
      </c>
      <c r="AS20" s="219" t="str">
        <f t="shared" si="13"/>
        <v/>
      </c>
      <c r="AT20" s="159" t="str">
        <f t="shared" si="14"/>
        <v/>
      </c>
      <c r="AU20" s="24"/>
      <c r="AV20" s="24"/>
    </row>
    <row r="21" spans="1:48" ht="45" customHeight="1" x14ac:dyDescent="0.15">
      <c r="B21" s="32">
        <f t="shared" si="15"/>
        <v>46150</v>
      </c>
      <c r="C21" s="33" t="str">
        <f t="shared" si="5"/>
        <v>金</v>
      </c>
      <c r="D21" s="168" t="str">
        <f>IF(OR(WEEKDAY(B21)=1,WEEKDAY(B21)=7),"休日",IF(ISNA(VLOOKUP(B21,'(事務用)2025年度休日一覧(土日除く)'!A:B,2,FALSE)),"","休日"))</f>
        <v/>
      </c>
      <c r="E21" s="95">
        <f>IF(D21="",Q9,"")</f>
        <v>0</v>
      </c>
      <c r="F21" s="52" t="s">
        <v>53</v>
      </c>
      <c r="G21" s="61" t="str">
        <f>IF(D21="",IF(S9="","",S9),"")</f>
        <v/>
      </c>
      <c r="H21" s="95">
        <f>IF(D21="",Q10,"")</f>
        <v>0</v>
      </c>
      <c r="I21" s="52" t="s">
        <v>53</v>
      </c>
      <c r="J21" s="61" t="str">
        <f>IF(D21="",IF(S10="","",S10),"")</f>
        <v/>
      </c>
      <c r="K21" s="153" t="str">
        <f>IF(D21="",IF(W9="","",W9),"")</f>
        <v/>
      </c>
      <c r="L21" s="114"/>
      <c r="M21" s="111"/>
      <c r="N21" s="32">
        <f t="shared" si="16"/>
        <v>46167</v>
      </c>
      <c r="O21" s="33" t="str">
        <f t="shared" si="0"/>
        <v>月</v>
      </c>
      <c r="P21" s="168" t="str">
        <f>IF(OR(WEEKDAY(N21)=1,WEEKDAY(N21)=7),"休日",IF(ISNA(VLOOKUP(N21,'(事務用)2025年度休日一覧(土日除く)'!A:B,2,FALSE)),"","休日"))</f>
        <v/>
      </c>
      <c r="Q21" s="95">
        <f>IF(P21="",Q9,"")</f>
        <v>0</v>
      </c>
      <c r="R21" s="52" t="s">
        <v>53</v>
      </c>
      <c r="S21" s="67" t="str">
        <f>IF(P21="",IF(S9="","",S9),"")</f>
        <v/>
      </c>
      <c r="T21" s="95">
        <f>IF(P21="",Q10,"")</f>
        <v>0</v>
      </c>
      <c r="U21" s="55" t="s">
        <v>53</v>
      </c>
      <c r="V21" s="118" t="str">
        <f>IF(P21="",IF(S10="","",S10),"")</f>
        <v/>
      </c>
      <c r="W21" s="157" t="str">
        <f>IF(P21="",IF(W9="","",W9),"")</f>
        <v/>
      </c>
      <c r="X21" s="133"/>
      <c r="Y21" s="84"/>
      <c r="Z21" s="39"/>
      <c r="AA21" s="24"/>
      <c r="AB21" s="24"/>
      <c r="AC21" s="24"/>
      <c r="AD21" s="193" t="s">
        <v>67</v>
      </c>
      <c r="AE21" s="189" t="e">
        <f t="shared" si="1"/>
        <v>#VALUE!</v>
      </c>
      <c r="AF21" s="189" t="e">
        <f t="shared" si="2"/>
        <v>#VALUE!</v>
      </c>
      <c r="AG21" s="190" t="e">
        <f t="shared" si="6"/>
        <v>#VALUE!</v>
      </c>
      <c r="AH21" s="190">
        <f t="shared" si="7"/>
        <v>0</v>
      </c>
      <c r="AI21" s="191" t="str">
        <f t="shared" si="8"/>
        <v/>
      </c>
      <c r="AJ21" s="190" t="str">
        <f t="shared" si="9"/>
        <v/>
      </c>
      <c r="AK21" s="159" t="str">
        <f t="shared" si="17"/>
        <v/>
      </c>
      <c r="AL21" s="24"/>
      <c r="AM21" s="184" t="s">
        <v>68</v>
      </c>
      <c r="AN21" s="189" t="e">
        <f t="shared" si="3"/>
        <v>#VALUE!</v>
      </c>
      <c r="AO21" s="189" t="e">
        <f t="shared" si="4"/>
        <v>#VALUE!</v>
      </c>
      <c r="AP21" s="192" t="e">
        <f t="shared" si="10"/>
        <v>#VALUE!</v>
      </c>
      <c r="AQ21" s="192">
        <f t="shared" si="11"/>
        <v>0</v>
      </c>
      <c r="AR21" s="191" t="str">
        <f t="shared" si="12"/>
        <v/>
      </c>
      <c r="AS21" s="190" t="str">
        <f t="shared" si="13"/>
        <v/>
      </c>
      <c r="AT21" s="159" t="str">
        <f t="shared" si="14"/>
        <v/>
      </c>
      <c r="AU21" s="24"/>
      <c r="AV21" s="24"/>
    </row>
    <row r="22" spans="1:48" ht="45" customHeight="1" x14ac:dyDescent="0.15">
      <c r="B22" s="32">
        <f t="shared" si="15"/>
        <v>46151</v>
      </c>
      <c r="C22" s="33" t="str">
        <f t="shared" si="5"/>
        <v>土</v>
      </c>
      <c r="D22" s="168" t="str">
        <f>IF(OR(WEEKDAY(B22)=1,WEEKDAY(B22)=7),"休日",IF(ISNA(VLOOKUP(B22,'(事務用)2025年度休日一覧(土日除く)'!A:B,2,FALSE)),"","休日"))</f>
        <v>休日</v>
      </c>
      <c r="E22" s="95" t="str">
        <f>IF(D22="",Q9,"")</f>
        <v/>
      </c>
      <c r="F22" s="52" t="s">
        <v>53</v>
      </c>
      <c r="G22" s="66" t="str">
        <f>IF(D22="",IF(S9="","",S9),"")</f>
        <v/>
      </c>
      <c r="H22" s="95" t="str">
        <f>IF(D22="",Q10,"")</f>
        <v/>
      </c>
      <c r="I22" s="52" t="s">
        <v>53</v>
      </c>
      <c r="J22" s="63" t="str">
        <f>IF(D22="",IF(S10="","",S10),"")</f>
        <v/>
      </c>
      <c r="K22" s="154" t="str">
        <f>IF(D22="",IF(W9="","",W9),"")</f>
        <v/>
      </c>
      <c r="L22" s="115"/>
      <c r="M22" s="111"/>
      <c r="N22" s="32">
        <f t="shared" si="16"/>
        <v>46168</v>
      </c>
      <c r="O22" s="33" t="str">
        <f t="shared" si="0"/>
        <v>火</v>
      </c>
      <c r="P22" s="168" t="str">
        <f>IF(OR(WEEKDAY(N22)=1,WEEKDAY(N22)=7),"休日",IF(ISNA(VLOOKUP(N22,'(事務用)2025年度休日一覧(土日除く)'!A:B,2,FALSE)),"","休日"))</f>
        <v/>
      </c>
      <c r="Q22" s="95">
        <f>IF(P22="",Q9,"")</f>
        <v>0</v>
      </c>
      <c r="R22" s="52" t="s">
        <v>53</v>
      </c>
      <c r="S22" s="67" t="str">
        <f>IF(P22="",IF(S9="","",S9),"")</f>
        <v/>
      </c>
      <c r="T22" s="95">
        <f>IF(P22="",Q10,"")</f>
        <v>0</v>
      </c>
      <c r="U22" s="55" t="s">
        <v>53</v>
      </c>
      <c r="V22" s="118" t="str">
        <f>IF(P22="",IF(S10="","",S10),"")</f>
        <v/>
      </c>
      <c r="W22" s="157" t="str">
        <f>IF(P22="",IF(W9="","",W9),"")</f>
        <v/>
      </c>
      <c r="X22" s="114"/>
      <c r="Y22" s="84"/>
      <c r="Z22" s="39"/>
      <c r="AA22" s="183"/>
      <c r="AB22" s="183"/>
      <c r="AC22" s="194"/>
      <c r="AD22" s="217" t="s">
        <v>69</v>
      </c>
      <c r="AE22" s="218" t="str">
        <f t="shared" si="1"/>
        <v/>
      </c>
      <c r="AF22" s="218" t="str">
        <f t="shared" si="2"/>
        <v/>
      </c>
      <c r="AG22" s="219" t="e">
        <f t="shared" si="6"/>
        <v>#VALUE!</v>
      </c>
      <c r="AH22" s="219">
        <f t="shared" si="7"/>
        <v>0</v>
      </c>
      <c r="AI22" s="220" t="str">
        <f t="shared" si="8"/>
        <v/>
      </c>
      <c r="AJ22" s="219" t="str">
        <f t="shared" si="9"/>
        <v/>
      </c>
      <c r="AK22" s="159" t="str">
        <f t="shared" si="17"/>
        <v/>
      </c>
      <c r="AL22" s="24"/>
      <c r="AM22" s="184" t="s">
        <v>70</v>
      </c>
      <c r="AN22" s="189" t="e">
        <f t="shared" si="3"/>
        <v>#VALUE!</v>
      </c>
      <c r="AO22" s="189" t="e">
        <f t="shared" si="4"/>
        <v>#VALUE!</v>
      </c>
      <c r="AP22" s="192" t="e">
        <f t="shared" si="10"/>
        <v>#VALUE!</v>
      </c>
      <c r="AQ22" s="192">
        <f t="shared" si="11"/>
        <v>0</v>
      </c>
      <c r="AR22" s="191" t="str">
        <f t="shared" si="12"/>
        <v/>
      </c>
      <c r="AS22" s="190" t="str">
        <f t="shared" si="13"/>
        <v/>
      </c>
      <c r="AT22" s="159" t="str">
        <f t="shared" si="14"/>
        <v/>
      </c>
      <c r="AU22" s="24"/>
      <c r="AV22" s="24"/>
    </row>
    <row r="23" spans="1:48" ht="45" customHeight="1" x14ac:dyDescent="0.15">
      <c r="B23" s="32">
        <f t="shared" si="15"/>
        <v>46152</v>
      </c>
      <c r="C23" s="33" t="str">
        <f t="shared" si="5"/>
        <v>日</v>
      </c>
      <c r="D23" s="168" t="str">
        <f>IF(OR(WEEKDAY(B23)=1,WEEKDAY(B23)=7),"休日",IF(ISNA(VLOOKUP(B23,'(事務用)2025年度休日一覧(土日除く)'!A:B,2,FALSE)),"","休日"))</f>
        <v>休日</v>
      </c>
      <c r="E23" s="95" t="str">
        <f>IF(D23="",Q9,"")</f>
        <v/>
      </c>
      <c r="F23" s="52" t="s">
        <v>53</v>
      </c>
      <c r="G23" s="61" t="str">
        <f>IF(D23="",IF(S9="","",S9),"")</f>
        <v/>
      </c>
      <c r="H23" s="95" t="str">
        <f>IF(D23="",Q10,"")</f>
        <v/>
      </c>
      <c r="I23" s="52" t="s">
        <v>53</v>
      </c>
      <c r="J23" s="60" t="str">
        <f>IF(D23="",IF(S10="","",S10),"")</f>
        <v/>
      </c>
      <c r="K23" s="151" t="str">
        <f>IF(D23="",IF(W9="","",W9),"")</f>
        <v/>
      </c>
      <c r="L23" s="114"/>
      <c r="M23" s="57"/>
      <c r="N23" s="32">
        <f t="shared" si="16"/>
        <v>46169</v>
      </c>
      <c r="O23" s="33" t="str">
        <f t="shared" si="0"/>
        <v>水</v>
      </c>
      <c r="P23" s="168" t="str">
        <f>IF(OR(WEEKDAY(N23)=1,WEEKDAY(N23)=7),"休日",IF(ISNA(VLOOKUP(N23,'(事務用)2025年度休日一覧(土日除く)'!A:B,2,FALSE)),"","休日"))</f>
        <v/>
      </c>
      <c r="Q23" s="95">
        <f>IF(P23="",Q9,"")</f>
        <v>0</v>
      </c>
      <c r="R23" s="52" t="s">
        <v>53</v>
      </c>
      <c r="S23" s="67" t="str">
        <f>IF(P23="",IF(S9="","",S9),"")</f>
        <v/>
      </c>
      <c r="T23" s="95">
        <f>IF(P23="",Q10,"")</f>
        <v>0</v>
      </c>
      <c r="U23" s="52" t="s">
        <v>53</v>
      </c>
      <c r="V23" s="118" t="str">
        <f>IF(P23="",IF(S10="","",S10),"")</f>
        <v/>
      </c>
      <c r="W23" s="157" t="str">
        <f>IF(P23="",IF(W9="","",W9),"")</f>
        <v/>
      </c>
      <c r="X23" s="114"/>
      <c r="Y23" s="164"/>
      <c r="Z23" s="39"/>
      <c r="AA23" s="11"/>
      <c r="AB23" s="11"/>
      <c r="AC23" s="195"/>
      <c r="AD23" s="217" t="s">
        <v>71</v>
      </c>
      <c r="AE23" s="218" t="str">
        <f t="shared" si="1"/>
        <v/>
      </c>
      <c r="AF23" s="218" t="str">
        <f t="shared" si="2"/>
        <v/>
      </c>
      <c r="AG23" s="219" t="e">
        <f t="shared" si="6"/>
        <v>#VALUE!</v>
      </c>
      <c r="AH23" s="219">
        <f t="shared" si="7"/>
        <v>0</v>
      </c>
      <c r="AI23" s="220" t="str">
        <f t="shared" si="8"/>
        <v/>
      </c>
      <c r="AJ23" s="219" t="str">
        <f t="shared" si="9"/>
        <v/>
      </c>
      <c r="AK23" s="159" t="str">
        <f t="shared" si="17"/>
        <v/>
      </c>
      <c r="AM23" s="184" t="s">
        <v>72</v>
      </c>
      <c r="AN23" s="189" t="e">
        <f t="shared" si="3"/>
        <v>#VALUE!</v>
      </c>
      <c r="AO23" s="189" t="e">
        <f t="shared" si="4"/>
        <v>#VALUE!</v>
      </c>
      <c r="AP23" s="192" t="e">
        <f t="shared" si="10"/>
        <v>#VALUE!</v>
      </c>
      <c r="AQ23" s="192">
        <f t="shared" si="11"/>
        <v>0</v>
      </c>
      <c r="AR23" s="191" t="str">
        <f t="shared" si="12"/>
        <v/>
      </c>
      <c r="AS23" s="190" t="str">
        <f t="shared" si="13"/>
        <v/>
      </c>
      <c r="AT23" s="159" t="str">
        <f t="shared" si="14"/>
        <v/>
      </c>
    </row>
    <row r="24" spans="1:48" ht="45" customHeight="1" x14ac:dyDescent="0.15">
      <c r="B24" s="32">
        <f t="shared" si="15"/>
        <v>46153</v>
      </c>
      <c r="C24" s="33" t="str">
        <f t="shared" si="5"/>
        <v>月</v>
      </c>
      <c r="D24" s="168" t="str">
        <f>IF(OR(WEEKDAY(B24)=1,WEEKDAY(B24)=7),"休日",IF(ISNA(VLOOKUP(B24,'(事務用)2025年度休日一覧(土日除く)'!A:B,2,FALSE)),"","休日"))</f>
        <v/>
      </c>
      <c r="E24" s="95">
        <f>IF(D24="",Q9,"")</f>
        <v>0</v>
      </c>
      <c r="F24" s="52" t="s">
        <v>53</v>
      </c>
      <c r="G24" s="66" t="str">
        <f>IF(D24="",IF(S9="","",S9),"")</f>
        <v/>
      </c>
      <c r="H24" s="99">
        <f>IF(D24="",Q10,"")</f>
        <v>0</v>
      </c>
      <c r="I24" s="52" t="s">
        <v>53</v>
      </c>
      <c r="J24" s="60" t="str">
        <f>IF(D24="",IF(S10="","",S10),"")</f>
        <v/>
      </c>
      <c r="K24" s="33" t="str">
        <f>IF(D24="",IF(W9="","",W9),"")</f>
        <v/>
      </c>
      <c r="L24" s="115"/>
      <c r="M24" s="111"/>
      <c r="N24" s="32">
        <f t="shared" si="16"/>
        <v>46170</v>
      </c>
      <c r="O24" s="33" t="str">
        <f t="shared" si="0"/>
        <v>木</v>
      </c>
      <c r="P24" s="168" t="str">
        <f>IF(OR(WEEKDAY(N24)=1,WEEKDAY(N24)=7),"休日",IF(ISNA(VLOOKUP(N24,'(事務用)2025年度休日一覧(土日除く)'!A:B,2,FALSE)),"","休日"))</f>
        <v/>
      </c>
      <c r="Q24" s="95">
        <f>IF(P24="",Q9,"")</f>
        <v>0</v>
      </c>
      <c r="R24" s="52" t="s">
        <v>53</v>
      </c>
      <c r="S24" s="67" t="str">
        <f>IF(P24="",IF(S9="","",S9),"")</f>
        <v/>
      </c>
      <c r="T24" s="95">
        <f>IF(P24="",Q10,"")</f>
        <v>0</v>
      </c>
      <c r="U24" s="55" t="s">
        <v>53</v>
      </c>
      <c r="V24" s="118" t="str">
        <f>IF(P24="",IF(S10="","",S10),"")</f>
        <v/>
      </c>
      <c r="W24" s="157" t="str">
        <f>IF(P24="",IF(W9="","",W9),"")</f>
        <v/>
      </c>
      <c r="X24" s="114"/>
      <c r="Y24" s="164"/>
      <c r="Z24" s="39"/>
      <c r="AA24" s="196"/>
      <c r="AB24" s="11"/>
      <c r="AC24" s="195"/>
      <c r="AD24" s="193" t="s">
        <v>73</v>
      </c>
      <c r="AE24" s="189" t="e">
        <f t="shared" si="1"/>
        <v>#VALUE!</v>
      </c>
      <c r="AF24" s="189" t="e">
        <f t="shared" si="2"/>
        <v>#VALUE!</v>
      </c>
      <c r="AG24" s="190" t="e">
        <f t="shared" si="6"/>
        <v>#VALUE!</v>
      </c>
      <c r="AH24" s="190">
        <f t="shared" si="7"/>
        <v>0</v>
      </c>
      <c r="AI24" s="191" t="str">
        <f t="shared" si="8"/>
        <v/>
      </c>
      <c r="AJ24" s="190" t="str">
        <f t="shared" si="9"/>
        <v/>
      </c>
      <c r="AK24" s="159" t="str">
        <f t="shared" si="17"/>
        <v/>
      </c>
      <c r="AM24" s="184" t="s">
        <v>74</v>
      </c>
      <c r="AN24" s="189" t="e">
        <f t="shared" si="3"/>
        <v>#VALUE!</v>
      </c>
      <c r="AO24" s="189" t="e">
        <f t="shared" si="4"/>
        <v>#VALUE!</v>
      </c>
      <c r="AP24" s="192" t="e">
        <f t="shared" si="10"/>
        <v>#VALUE!</v>
      </c>
      <c r="AQ24" s="192">
        <f t="shared" si="11"/>
        <v>0</v>
      </c>
      <c r="AR24" s="191" t="str">
        <f t="shared" si="12"/>
        <v/>
      </c>
      <c r="AS24" s="190" t="str">
        <f t="shared" si="13"/>
        <v/>
      </c>
      <c r="AT24" s="159" t="str">
        <f t="shared" si="14"/>
        <v/>
      </c>
    </row>
    <row r="25" spans="1:48" ht="45" customHeight="1" x14ac:dyDescent="0.15">
      <c r="B25" s="32">
        <f t="shared" si="15"/>
        <v>46154</v>
      </c>
      <c r="C25" s="33" t="str">
        <f t="shared" si="5"/>
        <v>火</v>
      </c>
      <c r="D25" s="168" t="str">
        <f>IF(OR(WEEKDAY(B25)=1,WEEKDAY(B25)=7),"休日",IF(ISNA(VLOOKUP(B25,'(事務用)2025年度休日一覧(土日除く)'!A:B,2,FALSE)),"","休日"))</f>
        <v/>
      </c>
      <c r="E25" s="95">
        <f>IF(D25="",Q9,"")</f>
        <v>0</v>
      </c>
      <c r="F25" s="52" t="s">
        <v>53</v>
      </c>
      <c r="G25" s="60" t="str">
        <f>IF(D25="",IF(S9="","",S9),"")</f>
        <v/>
      </c>
      <c r="H25" s="100">
        <f>IF(D25="",Q10,"")</f>
        <v>0</v>
      </c>
      <c r="I25" s="55" t="s">
        <v>53</v>
      </c>
      <c r="J25" s="61" t="str">
        <f>IF(D25="",IF(S10="","",S10),"")</f>
        <v/>
      </c>
      <c r="K25" s="153" t="str">
        <f>IF(D25="",IF(W9="","",W9),"")</f>
        <v/>
      </c>
      <c r="L25" s="114"/>
      <c r="M25" s="57"/>
      <c r="N25" s="32">
        <f t="shared" si="16"/>
        <v>46171</v>
      </c>
      <c r="O25" s="33" t="str">
        <f t="shared" si="0"/>
        <v>金</v>
      </c>
      <c r="P25" s="168" t="str">
        <f>IF(OR(WEEKDAY(N25)=1,WEEKDAY(N25)=7),"休日",IF(ISNA(VLOOKUP(N25,'(事務用)2025年度休日一覧(土日除く)'!A:B,2,FALSE)),"","休日"))</f>
        <v/>
      </c>
      <c r="Q25" s="95">
        <f>IF(P25="",Q9,"")</f>
        <v>0</v>
      </c>
      <c r="R25" s="52" t="s">
        <v>53</v>
      </c>
      <c r="S25" s="67" t="str">
        <f>IF(P25="",IF(S9="","",S9),"")</f>
        <v/>
      </c>
      <c r="T25" s="95">
        <f>IF(P25="",Q10,"")</f>
        <v>0</v>
      </c>
      <c r="U25" s="55" t="s">
        <v>53</v>
      </c>
      <c r="V25" s="118" t="str">
        <f>IF(P25="",IF(S10="","",S10),"")</f>
        <v/>
      </c>
      <c r="W25" s="157" t="str">
        <f>IF(P25="",IF(W9="","",W9),"")</f>
        <v/>
      </c>
      <c r="X25" s="114"/>
      <c r="Y25" s="164"/>
      <c r="Z25" s="39"/>
      <c r="AA25" s="11"/>
      <c r="AB25" s="11"/>
      <c r="AC25" s="195"/>
      <c r="AD25" s="193" t="s">
        <v>75</v>
      </c>
      <c r="AE25" s="189" t="e">
        <f t="shared" si="1"/>
        <v>#VALUE!</v>
      </c>
      <c r="AF25" s="189" t="e">
        <f t="shared" si="2"/>
        <v>#VALUE!</v>
      </c>
      <c r="AG25" s="190" t="e">
        <f t="shared" si="6"/>
        <v>#VALUE!</v>
      </c>
      <c r="AH25" s="190">
        <f t="shared" si="7"/>
        <v>0</v>
      </c>
      <c r="AI25" s="191" t="str">
        <f t="shared" si="8"/>
        <v/>
      </c>
      <c r="AJ25" s="190" t="str">
        <f t="shared" si="9"/>
        <v/>
      </c>
      <c r="AK25" s="159" t="str">
        <f t="shared" si="17"/>
        <v/>
      </c>
      <c r="AM25" s="184" t="s">
        <v>76</v>
      </c>
      <c r="AN25" s="189" t="e">
        <f t="shared" si="3"/>
        <v>#VALUE!</v>
      </c>
      <c r="AO25" s="189" t="e">
        <f t="shared" si="4"/>
        <v>#VALUE!</v>
      </c>
      <c r="AP25" s="192" t="e">
        <f t="shared" si="10"/>
        <v>#VALUE!</v>
      </c>
      <c r="AQ25" s="192">
        <f t="shared" si="11"/>
        <v>0</v>
      </c>
      <c r="AR25" s="191" t="str">
        <f t="shared" si="12"/>
        <v/>
      </c>
      <c r="AS25" s="190" t="str">
        <f t="shared" si="13"/>
        <v/>
      </c>
      <c r="AT25" s="159" t="str">
        <f t="shared" si="14"/>
        <v/>
      </c>
    </row>
    <row r="26" spans="1:48" ht="45" customHeight="1" x14ac:dyDescent="0.15">
      <c r="B26" s="32">
        <f t="shared" si="15"/>
        <v>46155</v>
      </c>
      <c r="C26" s="33" t="str">
        <f t="shared" si="5"/>
        <v>水</v>
      </c>
      <c r="D26" s="168" t="str">
        <f>IF(OR(WEEKDAY(B26)=1,WEEKDAY(B26)=7),"休日",IF(ISNA(VLOOKUP(B26,'(事務用)2025年度休日一覧(土日除く)'!A:B,2,FALSE)),"","休日"))</f>
        <v/>
      </c>
      <c r="E26" s="95">
        <f>IF(D26="",Q9,"")</f>
        <v>0</v>
      </c>
      <c r="F26" s="52" t="s">
        <v>53</v>
      </c>
      <c r="G26" s="60" t="str">
        <f>IF(D26="",IF(S9="","",S9),"")</f>
        <v/>
      </c>
      <c r="H26" s="95">
        <f>IF(D26="",Q10,"")</f>
        <v>0</v>
      </c>
      <c r="I26" s="55" t="s">
        <v>53</v>
      </c>
      <c r="J26" s="60" t="str">
        <f>IF(D26="",IF(S10="","",S10),"")</f>
        <v/>
      </c>
      <c r="K26" s="151" t="str">
        <f>IF(D26="",IF(W9="","",W9),"")</f>
        <v/>
      </c>
      <c r="L26" s="114"/>
      <c r="M26" s="110"/>
      <c r="N26" s="34">
        <f t="shared" si="16"/>
        <v>46172</v>
      </c>
      <c r="O26" s="35" t="str">
        <f t="shared" si="0"/>
        <v>土</v>
      </c>
      <c r="P26" s="169" t="str">
        <f>IF(OR(WEEKDAY(N26)=1,WEEKDAY(N26)=7),"休日",IF(ISNA(VLOOKUP(N26,'(事務用)2025年度休日一覧(土日除く)'!A:B,2,FALSE)),"","休日"))</f>
        <v>休日</v>
      </c>
      <c r="Q26" s="100" t="str">
        <f>IF(P26="",Q9,"")</f>
        <v/>
      </c>
      <c r="R26" s="52" t="s">
        <v>53</v>
      </c>
      <c r="S26" s="162" t="str">
        <f>IF(P26="",IF(S9="","",S9),"")</f>
        <v/>
      </c>
      <c r="T26" s="100" t="str">
        <f>IF(P26="",Q10,"")</f>
        <v/>
      </c>
      <c r="U26" s="56" t="s">
        <v>53</v>
      </c>
      <c r="V26" s="63" t="str">
        <f>IF(P26="",IF(S10="","",S10),"")</f>
        <v/>
      </c>
      <c r="W26" s="33" t="str">
        <f>IF(P26="",IF(W9="","",W9),"")</f>
        <v/>
      </c>
      <c r="X26" s="114"/>
      <c r="Y26" s="84"/>
      <c r="Z26" s="39"/>
      <c r="AA26" s="11"/>
      <c r="AB26" s="11"/>
      <c r="AC26" s="195"/>
      <c r="AD26" s="193" t="s">
        <v>77</v>
      </c>
      <c r="AE26" s="189" t="e">
        <f t="shared" si="1"/>
        <v>#VALUE!</v>
      </c>
      <c r="AF26" s="189" t="e">
        <f t="shared" si="2"/>
        <v>#VALUE!</v>
      </c>
      <c r="AG26" s="190" t="e">
        <f t="shared" si="6"/>
        <v>#VALUE!</v>
      </c>
      <c r="AH26" s="190">
        <f t="shared" si="7"/>
        <v>0</v>
      </c>
      <c r="AI26" s="191" t="str">
        <f t="shared" si="8"/>
        <v/>
      </c>
      <c r="AJ26" s="190" t="str">
        <f t="shared" si="9"/>
        <v/>
      </c>
      <c r="AK26" s="159" t="str">
        <f t="shared" si="17"/>
        <v/>
      </c>
      <c r="AM26" s="213" t="s">
        <v>78</v>
      </c>
      <c r="AN26" s="218" t="str">
        <f t="shared" si="3"/>
        <v/>
      </c>
      <c r="AO26" s="218" t="str">
        <f t="shared" si="4"/>
        <v/>
      </c>
      <c r="AP26" s="221" t="e">
        <f t="shared" si="10"/>
        <v>#VALUE!</v>
      </c>
      <c r="AQ26" s="221">
        <f t="shared" si="11"/>
        <v>0</v>
      </c>
      <c r="AR26" s="220" t="str">
        <f t="shared" si="12"/>
        <v/>
      </c>
      <c r="AS26" s="219" t="str">
        <f t="shared" si="13"/>
        <v/>
      </c>
      <c r="AT26" s="159" t="str">
        <f t="shared" si="14"/>
        <v/>
      </c>
    </row>
    <row r="27" spans="1:48" ht="45" customHeight="1" thickBot="1" x14ac:dyDescent="0.2">
      <c r="B27" s="32">
        <f t="shared" si="15"/>
        <v>46156</v>
      </c>
      <c r="C27" s="33" t="str">
        <f t="shared" si="5"/>
        <v>木</v>
      </c>
      <c r="D27" s="168" t="str">
        <f>IF(OR(WEEKDAY(B27)=1,WEEKDAY(B27)=7),"休日",IF(ISNA(VLOOKUP(B27,'(事務用)2025年度休日一覧(土日除く)'!A:B,2,FALSE)),"","休日"))</f>
        <v/>
      </c>
      <c r="E27" s="95">
        <f>IF(D27="",Q9,"")</f>
        <v>0</v>
      </c>
      <c r="F27" s="52" t="s">
        <v>53</v>
      </c>
      <c r="G27" s="61" t="str">
        <f>IF(D27="",IF(S9="","",S9),"")</f>
        <v/>
      </c>
      <c r="H27" s="95">
        <f>IF(D27="",Q10,"")</f>
        <v>0</v>
      </c>
      <c r="I27" s="52" t="s">
        <v>53</v>
      </c>
      <c r="J27" s="61" t="str">
        <f>IF(D27="",IF(S10="","",S10),"")</f>
        <v/>
      </c>
      <c r="K27" s="153" t="str">
        <f>IF(D27="",IF(W9="","",W9),"")</f>
        <v/>
      </c>
      <c r="L27" s="114"/>
      <c r="M27" s="83"/>
      <c r="N27" s="34">
        <f t="shared" si="16"/>
        <v>46173</v>
      </c>
      <c r="O27" s="35" t="str">
        <f t="shared" si="0"/>
        <v>日</v>
      </c>
      <c r="P27" s="169" t="str">
        <f>IF(OR(WEEKDAY(N27)=1,WEEKDAY(N27)=7),"休日",IF(ISNA(VLOOKUP(N27,'(事務用)2025年度休日一覧(土日除く)'!A:B,2,FALSE)),"","休日"))</f>
        <v>休日</v>
      </c>
      <c r="Q27" s="100" t="str">
        <f>IF(P27="",Q9,"")</f>
        <v/>
      </c>
      <c r="R27" s="52" t="s">
        <v>53</v>
      </c>
      <c r="S27" s="162" t="str">
        <f>IF(P27="",IF(S9="","",S9),"")</f>
        <v/>
      </c>
      <c r="T27" s="100" t="str">
        <f>IF(P27="",Q10,"")</f>
        <v/>
      </c>
      <c r="U27" s="54" t="s">
        <v>53</v>
      </c>
      <c r="V27" s="68" t="str">
        <f>IF(P27="",IF(S10="","",S10),"")</f>
        <v/>
      </c>
      <c r="W27" s="33" t="str">
        <f>IF(P27="",IF(W9="","",W9),"")</f>
        <v/>
      </c>
      <c r="X27" s="114"/>
      <c r="Y27" s="84"/>
      <c r="Z27" s="39"/>
      <c r="AA27" s="11"/>
      <c r="AB27" s="176"/>
      <c r="AC27" s="197"/>
      <c r="AD27" s="193" t="s">
        <v>79</v>
      </c>
      <c r="AE27" s="189" t="e">
        <f t="shared" si="1"/>
        <v>#VALUE!</v>
      </c>
      <c r="AF27" s="189" t="e">
        <f t="shared" si="2"/>
        <v>#VALUE!</v>
      </c>
      <c r="AG27" s="190" t="e">
        <f t="shared" si="6"/>
        <v>#VALUE!</v>
      </c>
      <c r="AH27" s="190">
        <f t="shared" si="7"/>
        <v>0</v>
      </c>
      <c r="AI27" s="191" t="str">
        <f t="shared" si="8"/>
        <v/>
      </c>
      <c r="AJ27" s="190" t="str">
        <f t="shared" si="9"/>
        <v/>
      </c>
      <c r="AK27" s="159" t="str">
        <f t="shared" si="17"/>
        <v/>
      </c>
      <c r="AM27" s="213" t="s">
        <v>84</v>
      </c>
      <c r="AN27" s="223" t="str">
        <f t="shared" si="3"/>
        <v/>
      </c>
      <c r="AO27" s="218" t="str">
        <f t="shared" si="4"/>
        <v/>
      </c>
      <c r="AP27" s="221" t="e">
        <f t="shared" si="10"/>
        <v>#VALUE!</v>
      </c>
      <c r="AQ27" s="221">
        <f t="shared" si="11"/>
        <v>0</v>
      </c>
      <c r="AR27" s="220" t="str">
        <f t="shared" si="12"/>
        <v/>
      </c>
      <c r="AS27" s="219" t="str">
        <f t="shared" si="13"/>
        <v/>
      </c>
      <c r="AT27" s="160" t="str">
        <f t="shared" si="14"/>
        <v/>
      </c>
    </row>
    <row r="28" spans="1:48" ht="45" customHeight="1" x14ac:dyDescent="0.15">
      <c r="B28" s="32">
        <f t="shared" si="15"/>
        <v>46157</v>
      </c>
      <c r="C28" s="33" t="str">
        <f t="shared" si="5"/>
        <v>金</v>
      </c>
      <c r="D28" s="168" t="str">
        <f>IF(OR(WEEKDAY(B28)=1,WEEKDAY(B28)=7),"休日",IF(ISNA(VLOOKUP(B28,'(事務用)2025年度休日一覧(土日除く)'!A:B,2,FALSE)),"","休日"))</f>
        <v/>
      </c>
      <c r="E28" s="95">
        <f>IF(D28="",Q9,"")</f>
        <v>0</v>
      </c>
      <c r="F28" s="52" t="s">
        <v>53</v>
      </c>
      <c r="G28" s="61" t="str">
        <f>IF(D28="",IF(S9="","",S9),"")</f>
        <v/>
      </c>
      <c r="H28" s="95">
        <f>IF(D28="",Q10,"")</f>
        <v>0</v>
      </c>
      <c r="I28" s="55" t="s">
        <v>53</v>
      </c>
      <c r="J28" s="63" t="str">
        <f>IF(D28="",IF(S10="","",S10),"")</f>
        <v/>
      </c>
      <c r="K28" s="154" t="str">
        <f>IF(D28="",IF(W9="","",W9),"")</f>
        <v/>
      </c>
      <c r="L28" s="115"/>
      <c r="M28" s="57"/>
      <c r="N28" s="263"/>
      <c r="O28" s="265" t="s">
        <v>31</v>
      </c>
      <c r="P28" s="265"/>
      <c r="Q28" s="265"/>
      <c r="R28" s="265"/>
      <c r="S28" s="265"/>
      <c r="T28" s="265"/>
      <c r="U28" s="265"/>
      <c r="V28" s="265"/>
      <c r="W28" s="265"/>
      <c r="X28" s="265"/>
      <c r="Y28" s="265"/>
      <c r="Z28" s="39"/>
      <c r="AA28" s="11"/>
      <c r="AB28" s="176"/>
      <c r="AC28" s="197"/>
      <c r="AD28" s="193" t="s">
        <v>80</v>
      </c>
      <c r="AE28" s="189" t="e">
        <f t="shared" si="1"/>
        <v>#VALUE!</v>
      </c>
      <c r="AF28" s="189" t="e">
        <f t="shared" si="2"/>
        <v>#VALUE!</v>
      </c>
      <c r="AG28" s="190" t="e">
        <f t="shared" si="6"/>
        <v>#VALUE!</v>
      </c>
      <c r="AH28" s="190">
        <f t="shared" si="7"/>
        <v>0</v>
      </c>
      <c r="AI28" s="191" t="str">
        <f t="shared" si="8"/>
        <v/>
      </c>
      <c r="AJ28" s="190" t="str">
        <f t="shared" si="9"/>
        <v/>
      </c>
      <c r="AK28" s="159" t="str">
        <f t="shared" si="17"/>
        <v/>
      </c>
      <c r="AM28" s="266"/>
      <c r="AN28" s="267"/>
      <c r="AO28" s="198"/>
      <c r="AP28" s="199"/>
      <c r="AQ28" s="199"/>
      <c r="AR28" s="200"/>
    </row>
    <row r="29" spans="1:48" ht="45" customHeight="1" x14ac:dyDescent="0.15">
      <c r="B29" s="34">
        <f t="shared" si="15"/>
        <v>46158</v>
      </c>
      <c r="C29" s="35" t="str">
        <f t="shared" si="5"/>
        <v>土</v>
      </c>
      <c r="D29" s="169" t="str">
        <f>IF(OR(WEEKDAY(B29)=1,WEEKDAY(B29)=7),"休日",IF(ISNA(VLOOKUP(B29,'(事務用)2025年度休日一覧(土日除く)'!A:B,2,FALSE)),"","休日"))</f>
        <v>休日</v>
      </c>
      <c r="E29" s="95" t="str">
        <f>IF(D29="",Q9,"")</f>
        <v/>
      </c>
      <c r="F29" s="53" t="s">
        <v>53</v>
      </c>
      <c r="G29" s="61" t="str">
        <f>IF(D29="",IF(S9="","",S9),"")</f>
        <v/>
      </c>
      <c r="H29" s="95" t="str">
        <f>IF(D29="",Q10,"")</f>
        <v/>
      </c>
      <c r="I29" s="56" t="s">
        <v>53</v>
      </c>
      <c r="J29" s="60" t="str">
        <f>IF(D29="",IF(S10="","",S10),"")</f>
        <v/>
      </c>
      <c r="K29" s="151" t="str">
        <f>IF(D29="",IF(W9="","",W9),"")</f>
        <v/>
      </c>
      <c r="L29" s="114"/>
      <c r="M29" s="83"/>
      <c r="N29" s="264"/>
      <c r="O29" s="239"/>
      <c r="P29" s="239"/>
      <c r="Q29" s="239"/>
      <c r="R29" s="239"/>
      <c r="S29" s="239"/>
      <c r="T29" s="239"/>
      <c r="U29" s="239"/>
      <c r="V29" s="239"/>
      <c r="W29" s="239"/>
      <c r="X29" s="239"/>
      <c r="Y29" s="239"/>
      <c r="Z29" s="170"/>
      <c r="AA29" s="201"/>
      <c r="AB29" s="11"/>
      <c r="AC29" s="176"/>
      <c r="AD29" s="217" t="s">
        <v>81</v>
      </c>
      <c r="AE29" s="218" t="str">
        <f t="shared" si="1"/>
        <v/>
      </c>
      <c r="AF29" s="218" t="str">
        <f t="shared" si="2"/>
        <v/>
      </c>
      <c r="AG29" s="221" t="e">
        <f t="shared" si="6"/>
        <v>#VALUE!</v>
      </c>
      <c r="AH29" s="221">
        <f t="shared" si="7"/>
        <v>0</v>
      </c>
      <c r="AI29" s="220" t="str">
        <f t="shared" si="8"/>
        <v/>
      </c>
      <c r="AJ29" s="219" t="str">
        <f t="shared" si="9"/>
        <v/>
      </c>
      <c r="AK29" s="159" t="str">
        <f t="shared" si="17"/>
        <v/>
      </c>
      <c r="AL29" s="74"/>
    </row>
    <row r="30" spans="1:48" ht="45" customHeight="1" thickBot="1" x14ac:dyDescent="0.2">
      <c r="A30" s="135"/>
      <c r="B30" s="134">
        <f t="shared" si="15"/>
        <v>46159</v>
      </c>
      <c r="C30" s="36" t="str">
        <f t="shared" si="5"/>
        <v>日</v>
      </c>
      <c r="D30" s="171" t="str">
        <f>IF(OR(WEEKDAY(B30)=1,WEEKDAY(B30)=7),"休日",IF(ISNA(VLOOKUP(B30,'(事務用)2025年度休日一覧(土日除く)'!A:B,2,FALSE)),"","休日"))</f>
        <v>休日</v>
      </c>
      <c r="E30" s="97" t="str">
        <f>IF(D30="",Q9,"")</f>
        <v/>
      </c>
      <c r="F30" s="54" t="s">
        <v>53</v>
      </c>
      <c r="G30" s="66" t="str">
        <f>IF(D30="",IF(S9="","",S9),"")</f>
        <v/>
      </c>
      <c r="H30" s="103" t="str">
        <f>IF(D30="",Q10,"")</f>
        <v/>
      </c>
      <c r="I30" s="54" t="s">
        <v>53</v>
      </c>
      <c r="J30" s="65" t="str">
        <f>IF(D30="",IF(S10="","",S10),"")</f>
        <v/>
      </c>
      <c r="K30" s="36" t="str">
        <f>IF(D30="",IF(W9="","",W9),"")</f>
        <v/>
      </c>
      <c r="L30" s="116"/>
      <c r="M30" s="57"/>
      <c r="N30" s="30"/>
      <c r="O30" s="268" t="s">
        <v>82</v>
      </c>
      <c r="P30" s="269"/>
      <c r="Q30" s="269"/>
      <c r="R30" s="270"/>
      <c r="S30" s="29">
        <f>COUNT(B14:B30,N14:N27)</f>
        <v>31</v>
      </c>
      <c r="T30" s="271" t="s">
        <v>33</v>
      </c>
      <c r="U30" s="272"/>
      <c r="V30" s="272"/>
      <c r="W30" s="272"/>
      <c r="X30" s="273">
        <f>SUM(AK14:AK30,AT14:AT27)</f>
        <v>0</v>
      </c>
      <c r="Y30" s="274"/>
      <c r="Z30" s="41"/>
      <c r="AA30" s="3"/>
      <c r="AB30" s="202"/>
      <c r="AC30" s="201"/>
      <c r="AD30" s="217" t="s">
        <v>83</v>
      </c>
      <c r="AE30" s="218" t="str">
        <f t="shared" si="1"/>
        <v/>
      </c>
      <c r="AF30" s="218" t="str">
        <f t="shared" si="2"/>
        <v/>
      </c>
      <c r="AG30" s="221" t="e">
        <f t="shared" si="6"/>
        <v>#VALUE!</v>
      </c>
      <c r="AH30" s="221">
        <f t="shared" si="7"/>
        <v>0</v>
      </c>
      <c r="AI30" s="220" t="str">
        <f t="shared" si="8"/>
        <v/>
      </c>
      <c r="AJ30" s="219" t="str">
        <f t="shared" si="9"/>
        <v/>
      </c>
      <c r="AK30" s="160" t="str">
        <f t="shared" si="17"/>
        <v/>
      </c>
      <c r="AL30" s="74"/>
      <c r="AM30" s="275"/>
      <c r="AN30" s="275"/>
    </row>
    <row r="31" spans="1:48" ht="45" customHeight="1" x14ac:dyDescent="0.15">
      <c r="B31" s="7"/>
      <c r="C31" s="7"/>
      <c r="D31" s="7"/>
      <c r="E31" s="69"/>
      <c r="F31" s="69"/>
      <c r="G31" s="69"/>
      <c r="H31" s="69"/>
      <c r="I31" s="7"/>
      <c r="J31" s="69"/>
      <c r="K31" s="69"/>
      <c r="L31" s="69"/>
      <c r="M31" s="69"/>
      <c r="N31" s="7"/>
      <c r="O31" s="7"/>
      <c r="P31" s="31"/>
      <c r="Q31" s="31"/>
      <c r="R31" s="31"/>
      <c r="S31" s="7"/>
      <c r="T31" s="271" t="s">
        <v>34</v>
      </c>
      <c r="U31" s="272"/>
      <c r="V31" s="272"/>
      <c r="W31" s="272"/>
      <c r="X31" s="276" t="str">
        <f>IF(X30-(S30/7)*38.75&lt;0,"0.00",X30-(S30/7)*38.75)</f>
        <v>0.00</v>
      </c>
      <c r="Y31" s="277"/>
      <c r="Z31" s="42"/>
      <c r="AA31" s="7"/>
      <c r="AB31" s="7"/>
      <c r="AC31" s="7"/>
      <c r="AD31" s="7"/>
      <c r="AE31" s="7"/>
      <c r="AF31" s="7"/>
      <c r="AG31" s="7"/>
      <c r="AH31" s="7"/>
      <c r="AI31" s="7"/>
      <c r="AJ31" s="7"/>
      <c r="AK31" s="7"/>
      <c r="AL31" s="7"/>
      <c r="AM31" s="3"/>
    </row>
    <row r="32" spans="1:48" ht="50.25" customHeight="1" x14ac:dyDescent="0.15">
      <c r="B32" s="7"/>
      <c r="C32" s="7"/>
      <c r="D32" s="7"/>
      <c r="E32" s="7"/>
      <c r="F32" s="7"/>
      <c r="G32" s="7"/>
      <c r="H32" s="7"/>
      <c r="I32" s="7"/>
      <c r="J32" s="7"/>
      <c r="K32" s="7"/>
      <c r="L32" s="7"/>
      <c r="M32" s="7"/>
      <c r="N32" s="7"/>
      <c r="O32" s="7"/>
      <c r="P32" s="31"/>
      <c r="Q32" s="31"/>
      <c r="R32" s="31"/>
      <c r="S32" s="7"/>
      <c r="T32" s="93"/>
      <c r="U32" s="93"/>
      <c r="V32" s="93"/>
      <c r="W32" s="93"/>
      <c r="X32" s="93"/>
      <c r="Y32" s="7"/>
      <c r="Z32" s="42"/>
      <c r="AA32" s="7"/>
      <c r="AB32" s="7"/>
      <c r="AC32" s="7"/>
      <c r="AD32" s="7"/>
      <c r="AE32" s="7"/>
      <c r="AF32" s="7"/>
      <c r="AG32" s="7"/>
      <c r="AH32" s="7"/>
      <c r="AI32" s="7"/>
      <c r="AJ32" s="7"/>
      <c r="AK32" s="7"/>
      <c r="AL32" s="7"/>
      <c r="AM32" s="3"/>
    </row>
    <row r="33" spans="2:39" s="17" customFormat="1" ht="33.75" customHeight="1" x14ac:dyDescent="0.15">
      <c r="B33" s="121" t="s">
        <v>35</v>
      </c>
      <c r="C33" s="18"/>
      <c r="D33" s="18"/>
      <c r="E33" s="18"/>
      <c r="F33" s="18"/>
      <c r="G33" s="18"/>
      <c r="H33" s="18"/>
      <c r="I33" s="18"/>
      <c r="J33" s="18"/>
      <c r="K33" s="18"/>
      <c r="L33" s="16"/>
      <c r="M33" s="16"/>
      <c r="N33" s="19"/>
      <c r="O33" s="19"/>
      <c r="P33" s="19"/>
      <c r="Q33" s="19"/>
      <c r="R33" s="19"/>
      <c r="S33" s="19"/>
      <c r="T33" s="19"/>
      <c r="U33" s="19"/>
      <c r="V33" s="19"/>
      <c r="W33" s="19"/>
      <c r="X33" s="19"/>
      <c r="Y33" s="19"/>
      <c r="Z33" s="20"/>
      <c r="AA33" s="19"/>
      <c r="AB33" s="21"/>
      <c r="AC33" s="20"/>
      <c r="AD33" s="20"/>
      <c r="AE33" s="20"/>
      <c r="AF33" s="20"/>
      <c r="AG33" s="20"/>
      <c r="AH33" s="20"/>
      <c r="AI33" s="20"/>
      <c r="AJ33" s="20"/>
      <c r="AK33" s="20"/>
      <c r="AL33" s="20"/>
      <c r="AM33" s="21"/>
    </row>
    <row r="34" spans="2:39" ht="74.25" customHeight="1" x14ac:dyDescent="0.15">
      <c r="B34" s="278" t="s">
        <v>36</v>
      </c>
      <c r="C34" s="278"/>
      <c r="D34" s="278"/>
      <c r="E34" s="278"/>
      <c r="F34" s="278"/>
      <c r="G34" s="278"/>
      <c r="H34" s="278"/>
      <c r="I34" s="278"/>
      <c r="J34" s="278"/>
      <c r="K34" s="278"/>
      <c r="L34" s="278"/>
      <c r="M34" s="278"/>
      <c r="N34" s="278"/>
      <c r="O34" s="278"/>
      <c r="P34" s="278"/>
      <c r="Q34" s="278"/>
      <c r="R34" s="278"/>
      <c r="S34" s="278"/>
      <c r="T34" s="278"/>
      <c r="U34" s="278"/>
      <c r="V34" s="278"/>
      <c r="W34" s="278"/>
      <c r="X34" s="278"/>
      <c r="Y34" s="278"/>
      <c r="Z34" s="3"/>
      <c r="AA34" s="13"/>
      <c r="AB34" s="3"/>
      <c r="AC34" s="7"/>
      <c r="AD34" s="7"/>
      <c r="AE34" s="7"/>
      <c r="AF34" s="7"/>
      <c r="AG34" s="7"/>
      <c r="AH34" s="7"/>
      <c r="AI34" s="7"/>
      <c r="AJ34" s="7"/>
      <c r="AK34" s="7"/>
      <c r="AL34" s="7"/>
      <c r="AM34" s="3"/>
    </row>
    <row r="35" spans="2:39" ht="12" customHeight="1" thickBot="1" x14ac:dyDescent="0.2">
      <c r="B35" s="27"/>
      <c r="C35" s="27"/>
      <c r="D35" s="27"/>
      <c r="E35" s="27"/>
      <c r="F35" s="27"/>
      <c r="G35" s="27"/>
      <c r="H35" s="27"/>
      <c r="I35" s="27"/>
      <c r="J35" s="27"/>
      <c r="K35" s="27"/>
      <c r="L35" s="27"/>
      <c r="M35" s="27"/>
      <c r="N35" s="27"/>
      <c r="O35" s="27"/>
      <c r="P35" s="27"/>
      <c r="Q35" s="27"/>
      <c r="R35" s="27"/>
      <c r="S35" s="27"/>
      <c r="T35" s="27"/>
      <c r="U35" s="27"/>
      <c r="V35" s="27"/>
      <c r="W35" s="27"/>
      <c r="X35" s="27"/>
      <c r="Y35" s="27"/>
      <c r="Z35" s="3"/>
      <c r="AA35" s="13"/>
      <c r="AB35" s="3"/>
      <c r="AC35" s="7"/>
      <c r="AD35" s="7"/>
      <c r="AE35" s="7"/>
      <c r="AF35" s="7"/>
      <c r="AG35" s="7"/>
      <c r="AH35" s="7"/>
      <c r="AI35" s="7"/>
      <c r="AJ35" s="7"/>
      <c r="AK35" s="7"/>
      <c r="AL35" s="7"/>
      <c r="AM35" s="3"/>
    </row>
    <row r="36" spans="2:39" ht="20.25" customHeight="1" thickBot="1" x14ac:dyDescent="0.2">
      <c r="B36" s="279" t="s">
        <v>37</v>
      </c>
      <c r="C36" s="280"/>
      <c r="D36" s="280"/>
      <c r="E36" s="280"/>
      <c r="F36" s="280"/>
      <c r="G36" s="280"/>
      <c r="H36" s="280"/>
      <c r="I36" s="280"/>
      <c r="J36" s="280"/>
      <c r="K36" s="280"/>
      <c r="L36" s="280"/>
      <c r="M36" s="281"/>
      <c r="N36" s="279" t="s">
        <v>38</v>
      </c>
      <c r="O36" s="280"/>
      <c r="P36" s="280"/>
      <c r="Q36" s="280"/>
      <c r="R36" s="280"/>
      <c r="S36" s="280"/>
      <c r="T36" s="280"/>
      <c r="U36" s="280"/>
      <c r="V36" s="280"/>
      <c r="W36" s="280"/>
      <c r="X36" s="280"/>
      <c r="Y36" s="281"/>
      <c r="Z36" s="7"/>
      <c r="AA36" s="13"/>
      <c r="AB36" s="3"/>
      <c r="AC36" s="7"/>
      <c r="AD36" s="7"/>
      <c r="AE36" s="7"/>
      <c r="AF36" s="7"/>
      <c r="AG36" s="7"/>
      <c r="AH36" s="7"/>
      <c r="AI36" s="7"/>
      <c r="AJ36" s="7"/>
      <c r="AK36" s="7"/>
      <c r="AL36" s="7"/>
      <c r="AM36" s="3"/>
    </row>
    <row r="37" spans="2:39" ht="20.25" customHeight="1" x14ac:dyDescent="0.15">
      <c r="B37" s="78" t="s">
        <v>39</v>
      </c>
      <c r="C37" s="282" t="s">
        <v>40</v>
      </c>
      <c r="D37" s="284"/>
      <c r="E37" s="282" t="s">
        <v>12</v>
      </c>
      <c r="F37" s="283"/>
      <c r="G37" s="283"/>
      <c r="H37" s="282" t="s">
        <v>16</v>
      </c>
      <c r="I37" s="283"/>
      <c r="J37" s="284"/>
      <c r="K37" s="282" t="s">
        <v>41</v>
      </c>
      <c r="L37" s="283"/>
      <c r="M37" s="285"/>
      <c r="N37" s="78" t="s">
        <v>39</v>
      </c>
      <c r="O37" s="283" t="s">
        <v>40</v>
      </c>
      <c r="P37" s="284"/>
      <c r="Q37" s="282" t="s">
        <v>12</v>
      </c>
      <c r="R37" s="283"/>
      <c r="S37" s="284"/>
      <c r="T37" s="282" t="s">
        <v>16</v>
      </c>
      <c r="U37" s="283"/>
      <c r="V37" s="284"/>
      <c r="W37" s="282" t="s">
        <v>41</v>
      </c>
      <c r="X37" s="283"/>
      <c r="Y37" s="285"/>
    </row>
    <row r="38" spans="2:39" ht="39.950000000000003" customHeight="1" x14ac:dyDescent="0.15">
      <c r="B38" s="85"/>
      <c r="C38" s="268"/>
      <c r="D38" s="270"/>
      <c r="E38" s="104"/>
      <c r="F38" s="79" t="s">
        <v>13</v>
      </c>
      <c r="G38" s="81"/>
      <c r="H38" s="104"/>
      <c r="I38" s="79" t="s">
        <v>13</v>
      </c>
      <c r="J38" s="82"/>
      <c r="K38" s="286"/>
      <c r="L38" s="287"/>
      <c r="M38" s="288"/>
      <c r="N38" s="85"/>
      <c r="O38" s="268"/>
      <c r="P38" s="270"/>
      <c r="Q38" s="104"/>
      <c r="R38" s="79" t="s">
        <v>13</v>
      </c>
      <c r="S38" s="81"/>
      <c r="T38" s="104"/>
      <c r="U38" s="79" t="s">
        <v>13</v>
      </c>
      <c r="V38" s="82"/>
      <c r="W38" s="286"/>
      <c r="X38" s="287"/>
      <c r="Y38" s="288"/>
    </row>
    <row r="39" spans="2:39" ht="39.950000000000003" customHeight="1" x14ac:dyDescent="0.15">
      <c r="B39" s="85"/>
      <c r="C39" s="268"/>
      <c r="D39" s="270"/>
      <c r="E39" s="104"/>
      <c r="F39" s="79" t="s">
        <v>13</v>
      </c>
      <c r="G39" s="81"/>
      <c r="H39" s="104"/>
      <c r="I39" s="79" t="s">
        <v>13</v>
      </c>
      <c r="J39" s="82"/>
      <c r="K39" s="286"/>
      <c r="L39" s="287"/>
      <c r="M39" s="288"/>
      <c r="N39" s="85"/>
      <c r="O39" s="268"/>
      <c r="P39" s="270"/>
      <c r="Q39" s="104"/>
      <c r="R39" s="79" t="s">
        <v>13</v>
      </c>
      <c r="S39" s="81"/>
      <c r="T39" s="104"/>
      <c r="U39" s="79" t="s">
        <v>13</v>
      </c>
      <c r="V39" s="82"/>
      <c r="W39" s="286"/>
      <c r="X39" s="287"/>
      <c r="Y39" s="288"/>
    </row>
    <row r="40" spans="2:39" ht="39.950000000000003" customHeight="1" x14ac:dyDescent="0.15">
      <c r="B40" s="85"/>
      <c r="C40" s="268"/>
      <c r="D40" s="270"/>
      <c r="E40" s="104"/>
      <c r="F40" s="79" t="s">
        <v>13</v>
      </c>
      <c r="G40" s="81"/>
      <c r="H40" s="104"/>
      <c r="I40" s="79" t="s">
        <v>13</v>
      </c>
      <c r="J40" s="82"/>
      <c r="K40" s="286"/>
      <c r="L40" s="287"/>
      <c r="M40" s="288"/>
      <c r="N40" s="85"/>
      <c r="O40" s="268"/>
      <c r="P40" s="270"/>
      <c r="Q40" s="104"/>
      <c r="R40" s="79" t="s">
        <v>13</v>
      </c>
      <c r="S40" s="81"/>
      <c r="T40" s="104"/>
      <c r="U40" s="79" t="s">
        <v>13</v>
      </c>
      <c r="V40" s="82"/>
      <c r="W40" s="286"/>
      <c r="X40" s="287"/>
      <c r="Y40" s="288"/>
    </row>
    <row r="41" spans="2:39" ht="39.950000000000003" customHeight="1" x14ac:dyDescent="0.15">
      <c r="B41" s="85"/>
      <c r="C41" s="268"/>
      <c r="D41" s="270"/>
      <c r="E41" s="104"/>
      <c r="F41" s="79" t="s">
        <v>13</v>
      </c>
      <c r="G41" s="81"/>
      <c r="H41" s="104"/>
      <c r="I41" s="79" t="s">
        <v>13</v>
      </c>
      <c r="J41" s="82"/>
      <c r="K41" s="286"/>
      <c r="L41" s="287"/>
      <c r="M41" s="288"/>
      <c r="N41" s="85"/>
      <c r="O41" s="268"/>
      <c r="P41" s="270"/>
      <c r="Q41" s="104"/>
      <c r="R41" s="79" t="s">
        <v>13</v>
      </c>
      <c r="S41" s="81"/>
      <c r="T41" s="104"/>
      <c r="U41" s="79" t="s">
        <v>13</v>
      </c>
      <c r="V41" s="82"/>
      <c r="W41" s="286"/>
      <c r="X41" s="287"/>
      <c r="Y41" s="288"/>
    </row>
    <row r="42" spans="2:39" ht="39.950000000000003" customHeight="1" thickBot="1" x14ac:dyDescent="0.2">
      <c r="B42" s="88"/>
      <c r="C42" s="289"/>
      <c r="D42" s="290"/>
      <c r="E42" s="105"/>
      <c r="F42" s="89" t="s">
        <v>13</v>
      </c>
      <c r="G42" s="90"/>
      <c r="H42" s="105"/>
      <c r="I42" s="89" t="s">
        <v>13</v>
      </c>
      <c r="J42" s="91"/>
      <c r="K42" s="291"/>
      <c r="L42" s="292"/>
      <c r="M42" s="293"/>
      <c r="N42" s="88"/>
      <c r="O42" s="289"/>
      <c r="P42" s="290"/>
      <c r="Q42" s="119"/>
      <c r="R42" s="89" t="s">
        <v>13</v>
      </c>
      <c r="S42" s="90"/>
      <c r="T42" s="119"/>
      <c r="U42" s="89" t="s">
        <v>13</v>
      </c>
      <c r="V42" s="91"/>
      <c r="W42" s="291"/>
      <c r="X42" s="292"/>
      <c r="Y42" s="293"/>
    </row>
    <row r="43" spans="2:39" ht="24" customHeight="1" x14ac:dyDescent="0.15">
      <c r="B43" s="43"/>
      <c r="C43" s="11"/>
      <c r="D43" s="11"/>
      <c r="E43" s="11"/>
      <c r="F43" s="11"/>
      <c r="G43" s="11"/>
      <c r="H43" s="11"/>
      <c r="I43" s="11"/>
      <c r="J43" s="11"/>
      <c r="K43" s="11"/>
      <c r="L43" s="11"/>
      <c r="M43" s="11"/>
      <c r="N43" s="11"/>
      <c r="O43" s="11"/>
      <c r="P43" s="11"/>
      <c r="Q43" s="120"/>
      <c r="R43" s="11"/>
      <c r="S43" s="11"/>
      <c r="T43" s="120"/>
      <c r="U43" s="11"/>
      <c r="V43" s="11"/>
      <c r="W43" s="11"/>
      <c r="X43" s="11"/>
      <c r="Y43" s="11"/>
      <c r="Z43" s="7"/>
      <c r="AA43" s="7"/>
      <c r="AB43" s="3"/>
      <c r="AC43" s="3"/>
      <c r="AD43" s="3"/>
      <c r="AE43" s="3"/>
      <c r="AF43" s="3"/>
      <c r="AG43" s="3"/>
      <c r="AH43" s="3"/>
      <c r="AI43" s="3"/>
      <c r="AJ43" s="3"/>
      <c r="AK43" s="3"/>
      <c r="AL43" s="3"/>
      <c r="AM43" s="3"/>
    </row>
    <row r="44" spans="2:39" ht="38.25" customHeight="1" x14ac:dyDescent="0.15">
      <c r="B44" s="43"/>
      <c r="C44" s="11"/>
      <c r="D44" s="11"/>
      <c r="E44" s="11"/>
      <c r="F44" s="11"/>
      <c r="G44" s="11"/>
      <c r="H44" s="11"/>
      <c r="I44" s="11"/>
      <c r="J44" s="11"/>
      <c r="K44" s="11"/>
      <c r="L44" s="11"/>
      <c r="M44" s="11"/>
      <c r="N44" s="11"/>
      <c r="O44" s="11"/>
      <c r="P44" s="11"/>
      <c r="Q44" s="11"/>
      <c r="R44" s="11"/>
      <c r="S44" s="11"/>
      <c r="T44" s="11"/>
      <c r="U44" s="11"/>
      <c r="V44" s="11"/>
      <c r="W44" s="11"/>
      <c r="X44" s="11"/>
      <c r="Y44" s="11"/>
      <c r="Z44" s="7"/>
      <c r="AA44" s="7"/>
      <c r="AB44" s="3"/>
      <c r="AC44" s="3"/>
      <c r="AD44" s="3"/>
      <c r="AE44" s="3"/>
      <c r="AF44" s="3"/>
      <c r="AG44" s="3"/>
      <c r="AH44" s="3"/>
      <c r="AI44" s="3"/>
      <c r="AJ44" s="3"/>
      <c r="AK44" s="3"/>
      <c r="AL44" s="3"/>
      <c r="AM44" s="3"/>
    </row>
    <row r="45" spans="2:39" ht="18.75" customHeight="1" x14ac:dyDescent="0.15">
      <c r="B45" s="24"/>
      <c r="AA45" s="7"/>
      <c r="AB45" s="3"/>
      <c r="AC45" s="3"/>
      <c r="AD45" s="3"/>
      <c r="AE45" s="3"/>
      <c r="AF45" s="3"/>
      <c r="AG45" s="3"/>
      <c r="AH45" s="3"/>
      <c r="AI45" s="3"/>
      <c r="AJ45" s="3"/>
      <c r="AK45" s="3"/>
      <c r="AL45" s="3"/>
      <c r="AM45" s="3"/>
    </row>
    <row r="46" spans="2:39" ht="18.75" customHeight="1" x14ac:dyDescent="0.15">
      <c r="B46" s="25"/>
      <c r="C46" s="14"/>
      <c r="D46" s="14"/>
      <c r="E46" s="14"/>
      <c r="F46" s="14"/>
      <c r="G46" s="14"/>
      <c r="H46" s="14"/>
      <c r="I46" s="14"/>
      <c r="J46" s="14"/>
      <c r="K46" s="14"/>
      <c r="L46" s="14"/>
      <c r="M46" s="14"/>
      <c r="N46" s="14"/>
      <c r="O46" s="14"/>
      <c r="P46" s="14"/>
      <c r="Q46" s="14"/>
      <c r="R46" s="14"/>
      <c r="S46" s="14"/>
      <c r="T46" s="14"/>
      <c r="U46" s="14"/>
      <c r="V46" s="14"/>
      <c r="W46" s="14"/>
      <c r="X46" s="14"/>
      <c r="Y46" s="14"/>
      <c r="Z46" s="14"/>
      <c r="AA46" s="7"/>
      <c r="AB46" s="7"/>
      <c r="AC46" s="7"/>
      <c r="AD46" s="7"/>
      <c r="AE46" s="7"/>
      <c r="AF46" s="7"/>
      <c r="AG46" s="7"/>
      <c r="AH46" s="7"/>
      <c r="AI46" s="7"/>
      <c r="AJ46" s="7"/>
      <c r="AK46" s="7"/>
      <c r="AL46" s="7"/>
      <c r="AM46" s="7"/>
    </row>
    <row r="47" spans="2:39" ht="18.75" customHeight="1" x14ac:dyDescent="0.15">
      <c r="B47" s="25"/>
      <c r="C47" s="14"/>
      <c r="D47" s="14"/>
      <c r="E47" s="14"/>
      <c r="F47" s="14"/>
      <c r="G47" s="14"/>
      <c r="H47" s="14"/>
      <c r="I47" s="14"/>
      <c r="J47" s="14"/>
      <c r="K47" s="14"/>
      <c r="L47" s="14"/>
      <c r="M47" s="14"/>
      <c r="N47" s="14"/>
      <c r="O47" s="14"/>
      <c r="P47" s="14"/>
      <c r="Q47" s="14"/>
      <c r="R47" s="14"/>
      <c r="S47" s="14"/>
      <c r="T47" s="14"/>
      <c r="U47" s="14"/>
      <c r="V47" s="14"/>
      <c r="W47" s="14"/>
      <c r="X47" s="14"/>
      <c r="Y47" s="14"/>
      <c r="Z47" s="14"/>
    </row>
    <row r="48" spans="2:39" ht="18.75" customHeight="1" x14ac:dyDescent="0.15">
      <c r="B48" s="25"/>
      <c r="C48" s="25"/>
      <c r="D48" s="25"/>
      <c r="E48" s="25"/>
      <c r="F48" s="25"/>
      <c r="G48" s="25"/>
      <c r="H48" s="25"/>
      <c r="I48" s="25"/>
      <c r="J48" s="25"/>
      <c r="K48" s="25"/>
      <c r="L48" s="25"/>
      <c r="M48" s="25"/>
      <c r="N48" s="25"/>
      <c r="O48" s="15"/>
      <c r="P48" s="15"/>
      <c r="Q48" s="15"/>
      <c r="R48" s="15"/>
      <c r="S48" s="15"/>
      <c r="T48" s="15"/>
      <c r="U48" s="15"/>
      <c r="V48" s="15"/>
      <c r="W48" s="15"/>
      <c r="X48" s="15"/>
      <c r="Y48" s="15"/>
      <c r="Z48" s="15"/>
      <c r="AA48" s="14"/>
      <c r="AB48" s="14"/>
      <c r="AC48" s="14"/>
      <c r="AD48" s="14"/>
      <c r="AE48" s="14"/>
      <c r="AF48" s="14"/>
      <c r="AG48" s="14"/>
      <c r="AH48" s="14"/>
      <c r="AI48" s="14"/>
      <c r="AJ48" s="14"/>
      <c r="AK48" s="14"/>
      <c r="AL48" s="14"/>
      <c r="AM48" s="14"/>
    </row>
    <row r="49" spans="2:39" ht="18.75" customHeight="1" x14ac:dyDescent="0.15">
      <c r="B49" s="25"/>
      <c r="C49" s="14"/>
      <c r="D49" s="14"/>
      <c r="E49" s="14"/>
      <c r="F49" s="14"/>
      <c r="G49" s="14"/>
      <c r="H49" s="14"/>
      <c r="I49" s="14"/>
      <c r="J49" s="14"/>
      <c r="K49" s="14"/>
      <c r="L49" s="14"/>
      <c r="M49" s="14"/>
      <c r="N49" s="14"/>
      <c r="O49" s="14"/>
      <c r="P49" s="14"/>
      <c r="Q49" s="14"/>
      <c r="R49" s="14"/>
      <c r="S49" s="14"/>
      <c r="T49" s="14"/>
      <c r="U49" s="14"/>
      <c r="V49" s="14"/>
      <c r="W49" s="14"/>
      <c r="X49" s="14"/>
      <c r="Y49" s="14"/>
      <c r="Z49" s="14"/>
      <c r="AA49" s="14"/>
      <c r="AB49" s="14"/>
      <c r="AC49" s="14"/>
      <c r="AD49" s="14"/>
      <c r="AE49" s="14"/>
      <c r="AF49" s="14"/>
      <c r="AG49" s="14"/>
      <c r="AH49" s="14"/>
      <c r="AI49" s="14"/>
      <c r="AJ49" s="14"/>
      <c r="AK49" s="14"/>
      <c r="AL49" s="14"/>
      <c r="AM49" s="14"/>
    </row>
    <row r="50" spans="2:39" ht="12" customHeight="1" x14ac:dyDescent="0.15">
      <c r="AA50" s="15"/>
      <c r="AB50" s="15"/>
      <c r="AC50" s="15"/>
      <c r="AD50" s="15"/>
      <c r="AE50" s="15"/>
      <c r="AF50" s="15"/>
      <c r="AG50" s="15"/>
      <c r="AH50" s="15"/>
      <c r="AI50" s="15"/>
      <c r="AJ50" s="15"/>
      <c r="AK50" s="15"/>
      <c r="AL50" s="15"/>
      <c r="AM50" s="15"/>
    </row>
    <row r="51" spans="2:39" ht="12" customHeight="1" x14ac:dyDescent="0.15">
      <c r="AA51" s="14"/>
      <c r="AB51" s="14"/>
      <c r="AC51" s="14"/>
      <c r="AD51" s="14"/>
      <c r="AE51" s="14"/>
      <c r="AF51" s="14"/>
      <c r="AG51" s="14"/>
      <c r="AH51" s="14"/>
      <c r="AI51" s="14"/>
      <c r="AJ51" s="14"/>
      <c r="AK51" s="14"/>
      <c r="AL51" s="14"/>
      <c r="AM51" s="14"/>
    </row>
  </sheetData>
  <mergeCells count="69">
    <mergeCell ref="C41:D41"/>
    <mergeCell ref="K41:M41"/>
    <mergeCell ref="O41:P41"/>
    <mergeCell ref="W41:Y41"/>
    <mergeCell ref="C42:D42"/>
    <mergeCell ref="K42:M42"/>
    <mergeCell ref="O42:P42"/>
    <mergeCell ref="W42:Y42"/>
    <mergeCell ref="C39:D39"/>
    <mergeCell ref="K39:M39"/>
    <mergeCell ref="O39:P39"/>
    <mergeCell ref="W39:Y39"/>
    <mergeCell ref="C40:D40"/>
    <mergeCell ref="K40:M40"/>
    <mergeCell ref="O40:P40"/>
    <mergeCell ref="W40:Y40"/>
    <mergeCell ref="Q37:S37"/>
    <mergeCell ref="T37:V37"/>
    <mergeCell ref="W37:Y37"/>
    <mergeCell ref="C38:D38"/>
    <mergeCell ref="K38:M38"/>
    <mergeCell ref="O38:P38"/>
    <mergeCell ref="W38:Y38"/>
    <mergeCell ref="C37:D37"/>
    <mergeCell ref="E37:G37"/>
    <mergeCell ref="H37:J37"/>
    <mergeCell ref="K37:M37"/>
    <mergeCell ref="O37:P37"/>
    <mergeCell ref="T31:W31"/>
    <mergeCell ref="X31:Y31"/>
    <mergeCell ref="B34:Y34"/>
    <mergeCell ref="B36:M36"/>
    <mergeCell ref="N36:Y36"/>
    <mergeCell ref="N28:N29"/>
    <mergeCell ref="O28:Y29"/>
    <mergeCell ref="AM28:AN28"/>
    <mergeCell ref="O30:R30"/>
    <mergeCell ref="T30:W30"/>
    <mergeCell ref="X30:Y30"/>
    <mergeCell ref="AM30:AN30"/>
    <mergeCell ref="Q12:W12"/>
    <mergeCell ref="X12:X13"/>
    <mergeCell ref="Y12:Y13"/>
    <mergeCell ref="E13:G13"/>
    <mergeCell ref="H13:J13"/>
    <mergeCell ref="Q13:S13"/>
    <mergeCell ref="T13:V13"/>
    <mergeCell ref="B12:D13"/>
    <mergeCell ref="E12:K12"/>
    <mergeCell ref="L12:L13"/>
    <mergeCell ref="M12:M13"/>
    <mergeCell ref="N12:P13"/>
    <mergeCell ref="B8:Y8"/>
    <mergeCell ref="B9:M10"/>
    <mergeCell ref="N9:P9"/>
    <mergeCell ref="U9:V9"/>
    <mergeCell ref="W9:X9"/>
    <mergeCell ref="N10:P10"/>
    <mergeCell ref="C5:J5"/>
    <mergeCell ref="M5:Q5"/>
    <mergeCell ref="T5:Y5"/>
    <mergeCell ref="AA5:AT5"/>
    <mergeCell ref="B7:Y7"/>
    <mergeCell ref="D1:F1"/>
    <mergeCell ref="V1:Y1"/>
    <mergeCell ref="AB1:AV1"/>
    <mergeCell ref="B2:V2"/>
    <mergeCell ref="B3:Y3"/>
    <mergeCell ref="AA3:AV3"/>
  </mergeCells>
  <phoneticPr fontId="1"/>
  <conditionalFormatting sqref="D14:D30 P14:P27">
    <cfRule type="expression" dxfId="32" priority="32" stopIfTrue="1">
      <formula>D14="休日"</formula>
    </cfRule>
  </conditionalFormatting>
  <conditionalFormatting sqref="D14:E30 G14:H30 J14:M30">
    <cfRule type="expression" dxfId="31" priority="2" stopIfTrue="1">
      <formula>$D14="休日"</formula>
    </cfRule>
  </conditionalFormatting>
  <conditionalFormatting sqref="E14:E30 Q14:Q27">
    <cfRule type="expression" dxfId="30" priority="16" stopIfTrue="1">
      <formula>D14="休日"</formula>
    </cfRule>
  </conditionalFormatting>
  <conditionalFormatting sqref="G14:G30 S14:S27">
    <cfRule type="expression" dxfId="29" priority="3" stopIfTrue="1">
      <formula>D14="休日"</formula>
    </cfRule>
  </conditionalFormatting>
  <conditionalFormatting sqref="H14:H30 T14:T27">
    <cfRule type="expression" dxfId="28" priority="17" stopIfTrue="1">
      <formula>D14="休日"</formula>
    </cfRule>
  </conditionalFormatting>
  <conditionalFormatting sqref="J14:J30 V14:V27">
    <cfRule type="expression" dxfId="27" priority="11" stopIfTrue="1">
      <formula>D14="休日"</formula>
    </cfRule>
  </conditionalFormatting>
  <conditionalFormatting sqref="K14:K30">
    <cfRule type="expression" dxfId="26" priority="5" stopIfTrue="1">
      <formula>D14="休日"</formula>
    </cfRule>
  </conditionalFormatting>
  <conditionalFormatting sqref="L14:L30">
    <cfRule type="expression" dxfId="25" priority="29" stopIfTrue="1">
      <formula>D14="休日"</formula>
    </cfRule>
  </conditionalFormatting>
  <conditionalFormatting sqref="M14:M30">
    <cfRule type="expression" dxfId="24" priority="8" stopIfTrue="1">
      <formula>D14="休日"</formula>
    </cfRule>
  </conditionalFormatting>
  <conditionalFormatting sqref="N14:N27 B14:B30">
    <cfRule type="expression" dxfId="23" priority="34" stopIfTrue="1">
      <formula>D14="休日"</formula>
    </cfRule>
  </conditionalFormatting>
  <conditionalFormatting sqref="O14:O27 C14:C30">
    <cfRule type="expression" dxfId="22" priority="33" stopIfTrue="1">
      <formula>D14="休日"</formula>
    </cfRule>
  </conditionalFormatting>
  <conditionalFormatting sqref="P14:Q27 S14:T27 V14:Y27">
    <cfRule type="expression" dxfId="21" priority="1" stopIfTrue="1">
      <formula>$P14="休日"</formula>
    </cfRule>
  </conditionalFormatting>
  <conditionalFormatting sqref="Q14:Q27 E14:E30">
    <cfRule type="expression" dxfId="20" priority="23" stopIfTrue="1">
      <formula>E14&lt;=4</formula>
    </cfRule>
    <cfRule type="expression" dxfId="19" priority="26" stopIfTrue="1">
      <formula>E14&gt;=22</formula>
    </cfRule>
  </conditionalFormatting>
  <conditionalFormatting sqref="R14:R27 F14:F30">
    <cfRule type="expression" dxfId="18" priority="10" stopIfTrue="1">
      <formula>D14="休日"</formula>
    </cfRule>
    <cfRule type="expression" dxfId="17" priority="22" stopIfTrue="1">
      <formula>E14&lt;=4</formula>
    </cfRule>
    <cfRule type="expression" dxfId="16" priority="15" stopIfTrue="1">
      <formula>E14=0</formula>
    </cfRule>
    <cfRule type="expression" dxfId="15" priority="31" stopIfTrue="1">
      <formula>E14&gt;=22</formula>
    </cfRule>
  </conditionalFormatting>
  <conditionalFormatting sqref="S14:S27 G14:G30">
    <cfRule type="expression" dxfId="14" priority="21" stopIfTrue="1">
      <formula>E14&lt;=4</formula>
    </cfRule>
    <cfRule type="expression" dxfId="13" priority="25" stopIfTrue="1">
      <formula>E14&gt;=22</formula>
    </cfRule>
    <cfRule type="expression" dxfId="12" priority="14" stopIfTrue="1">
      <formula>E14=0</formula>
    </cfRule>
  </conditionalFormatting>
  <conditionalFormatting sqref="T14:T27 H14:H30">
    <cfRule type="expression" dxfId="11" priority="20" stopIfTrue="1">
      <formula>H14&lt;=4</formula>
    </cfRule>
    <cfRule type="expression" dxfId="10" priority="27" stopIfTrue="1">
      <formula>H14&gt;=22</formula>
    </cfRule>
  </conditionalFormatting>
  <conditionalFormatting sqref="U14:U27 I14:I30">
    <cfRule type="expression" dxfId="9" priority="9" stopIfTrue="1">
      <formula>D14="休日"</formula>
    </cfRule>
    <cfRule type="expression" dxfId="8" priority="19" stopIfTrue="1">
      <formula>H14&lt;=4</formula>
    </cfRule>
    <cfRule type="expression" dxfId="7" priority="30" stopIfTrue="1">
      <formula>H14&gt;=22</formula>
    </cfRule>
    <cfRule type="expression" dxfId="6" priority="13" stopIfTrue="1">
      <formula>H14=0</formula>
    </cfRule>
  </conditionalFormatting>
  <conditionalFormatting sqref="V14:V27 J14:J30">
    <cfRule type="expression" dxfId="5" priority="12" stopIfTrue="1">
      <formula>H14=0</formula>
    </cfRule>
    <cfRule type="expression" dxfId="4" priority="24" stopIfTrue="1">
      <formula>H14&gt;=22</formula>
    </cfRule>
    <cfRule type="expression" dxfId="3" priority="18" stopIfTrue="1">
      <formula>H14&lt;=4</formula>
    </cfRule>
  </conditionalFormatting>
  <conditionalFormatting sqref="W14:W27">
    <cfRule type="expression" dxfId="2" priority="7" stopIfTrue="1">
      <formula>P14="休日"</formula>
    </cfRule>
  </conditionalFormatting>
  <conditionalFormatting sqref="X14:X27">
    <cfRule type="expression" dxfId="1" priority="6" stopIfTrue="1">
      <formula>P14="休日"</formula>
    </cfRule>
  </conditionalFormatting>
  <conditionalFormatting sqref="Y14:Y27">
    <cfRule type="expression" dxfId="0" priority="28" stopIfTrue="1">
      <formula>P14="休日"</formula>
    </cfRule>
  </conditionalFormatting>
  <dataValidations count="16">
    <dataValidation type="list" allowBlank="1" showInputMessage="1" sqref="W9:X9" xr:uid="{00000000-0002-0000-0200-000000000000}">
      <formula1>"0.5,1,1.5,2,2.5,3,3.5,4,4.5,5,5.5,6,6.5,7,7.5,8"</formula1>
    </dataValidation>
    <dataValidation type="list" allowBlank="1" sqref="Q17 Q10" xr:uid="{00000000-0002-0000-0200-000001000000}">
      <formula1>"5,6,7,8,9,10,11,12,13,14,15,16,17,18,19,20,21"</formula1>
    </dataValidation>
    <dataValidation type="list" allowBlank="1" showInputMessage="1" showErrorMessage="1" sqref="E38:E42" xr:uid="{00000000-0002-0000-0200-000002000000}">
      <formula1>"22,23,24,1,2,3,4"</formula1>
    </dataValidation>
    <dataValidation type="list" allowBlank="1" showInputMessage="1" showErrorMessage="1" sqref="Q38:Q42 T38:T42" xr:uid="{00000000-0002-0000-0200-000003000000}">
      <formula1>"1,2,3,4,5,6,7,8,9,10,11,12,13,14,15,16,17,18,19,20,21,22,23,24"</formula1>
    </dataValidation>
    <dataValidation type="list" allowBlank="1" showInputMessage="1" showErrorMessage="1" sqref="L14:L30 X14:X27" xr:uid="{00000000-0002-0000-0200-000004000000}">
      <formula1>"○"</formula1>
    </dataValidation>
    <dataValidation type="list" allowBlank="1" showInputMessage="1" showErrorMessage="1" sqref="C38:D42 O38:P42" xr:uid="{00000000-0002-0000-0200-000005000000}">
      <formula1>"日,月,火,水,木,金,土"</formula1>
    </dataValidation>
    <dataValidation type="list" allowBlank="1" showInputMessage="1" showErrorMessage="1" sqref="B38:B42 N38:N42" xr:uid="{00000000-0002-0000-0200-000006000000}">
      <formula1>"1,2,3,4,5,6,7,8,9,10,11,12,13,14,15,16,17,18,19,20,21,22,23,24,25,26,27,28,29,30,31"</formula1>
    </dataValidation>
    <dataValidation type="list" allowBlank="1" showInputMessage="1" showErrorMessage="1" sqref="J38:J42 S9:S10 S38:S42 G38:G42 V38:V42" xr:uid="{00000000-0002-0000-0200-000007000000}">
      <formula1>"00,01,02,03,04,05,06,07,08,09,10,11,12,13,14,15,16,17,18,19,20,21,22,23,24,25,26,27,28,29,30,31,32,33,34,35,36,37,38,39,40,41,42,43,44,45,46,47,48,49,50,51,52,53,54,55,56,57,58,59"</formula1>
    </dataValidation>
    <dataValidation type="list" allowBlank="1" showInputMessage="1" sqref="Q9 E14:E30 Q14:Q16 Q18:Q27" xr:uid="{00000000-0002-0000-0200-000008000000}">
      <formula1>"5,6,7,8,9,10,11,12,13,14,15,16,17,18,19,20,21"</formula1>
    </dataValidation>
    <dataValidation type="list" allowBlank="1" showInputMessage="1" sqref="G14:G30 S14:S27 J14:J30 V14:V27" xr:uid="{00000000-0002-0000-0200-000009000000}">
      <formula1>"00,01,02,03,04,05,06,07,08,09,10,11,12,13,14,15,16,17,18,19,20,21,22,23,24,25,26,27,28,29,30,31,32,33,34,35,36,37,38,39,40,41,42,43,44,45,46,47,48,49,50,51,52,53,54,55,56,57,58,59"</formula1>
    </dataValidation>
    <dataValidation type="list" allowBlank="1" showInputMessage="1" showErrorMessage="1" sqref="M14:M30 Y14:Y27" xr:uid="{00000000-0002-0000-0200-00000A000000}">
      <formula1>"1日,半日"</formula1>
    </dataValidation>
    <dataValidation type="list" allowBlank="1" showInputMessage="1" sqref="K14" xr:uid="{00000000-0002-0000-0200-00000B000000}">
      <formula1>"0.5,1,1.5,2,2.5,3,3.5,4,4.5,5,6,6.5,7,7.5,8"</formula1>
    </dataValidation>
    <dataValidation type="list" allowBlank="1" showInputMessage="1" showErrorMessage="1" sqref="K38:M42 W38:Y42" xr:uid="{00000000-0002-0000-0200-00000C000000}">
      <formula1>"授業,入学試験,大学運営業務,その他研究以外の業務"</formula1>
    </dataValidation>
    <dataValidation type="list" allowBlank="1" showInputMessage="1" showErrorMessage="1" sqref="K15:K30 W14:W27" xr:uid="{00000000-0002-0000-0200-00000D000000}">
      <formula1>"0.5,1,1.5,2,2.5,3,3.5,4,4.5,5,5.5,6,6.5,7,7.5,8"</formula1>
    </dataValidation>
    <dataValidation type="list" allowBlank="1" showInputMessage="1" showErrorMessage="1" sqref="H38:H42" xr:uid="{00000000-0002-0000-0200-00000E000000}">
      <formula1>"22,23,24,1,2,3,4,5"</formula1>
    </dataValidation>
    <dataValidation type="list" allowBlank="1" showInputMessage="1" sqref="H14:H30 T14:T27" xr:uid="{00000000-0002-0000-0200-00000F000000}">
      <formula1>"5,6,7,8,9,10,11,12,13,14,15,16,17,18,19,20,21,22"</formula1>
    </dataValidation>
  </dataValidations>
  <pageMargins left="0.78740157480314965" right="0" top="0.55118110236220474" bottom="0.15748031496062992" header="0" footer="0"/>
  <pageSetup paperSize="9" scale="48" fitToWidth="0" fitToHeight="0" orientation="portrait" cellComments="asDisplayed" r:id="rId1"/>
  <headerFooter scaleWithDoc="0"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0" tint="-0.34998626667073579"/>
  </sheetPr>
  <dimension ref="A1:E31"/>
  <sheetViews>
    <sheetView workbookViewId="0">
      <selection activeCell="I24" sqref="I24"/>
    </sheetView>
  </sheetViews>
  <sheetFormatPr defaultRowHeight="13.5" x14ac:dyDescent="0.15"/>
  <cols>
    <col min="1" max="1" width="12.625" customWidth="1"/>
    <col min="3" max="3" width="12.875" customWidth="1"/>
    <col min="5" max="5" width="12.625" bestFit="1" customWidth="1"/>
  </cols>
  <sheetData>
    <row r="1" spans="1:5" x14ac:dyDescent="0.15">
      <c r="A1" s="1">
        <v>46141</v>
      </c>
      <c r="B1" s="2" t="s">
        <v>85</v>
      </c>
      <c r="C1" s="172"/>
      <c r="D1" s="173"/>
    </row>
    <row r="2" spans="1:5" x14ac:dyDescent="0.15">
      <c r="A2" s="1">
        <v>46145</v>
      </c>
      <c r="B2" s="2" t="s">
        <v>86</v>
      </c>
      <c r="C2" s="172"/>
      <c r="D2" s="173"/>
      <c r="E2" s="172"/>
    </row>
    <row r="3" spans="1:5" x14ac:dyDescent="0.15">
      <c r="A3" s="1">
        <v>46146</v>
      </c>
      <c r="B3" s="2" t="s">
        <v>86</v>
      </c>
      <c r="C3" s="172"/>
      <c r="D3" s="173"/>
      <c r="E3" s="172"/>
    </row>
    <row r="4" spans="1:5" x14ac:dyDescent="0.15">
      <c r="A4" s="1">
        <v>46147</v>
      </c>
      <c r="B4" s="2" t="s">
        <v>85</v>
      </c>
      <c r="C4" s="172"/>
      <c r="D4" s="173"/>
      <c r="E4" s="172"/>
    </row>
    <row r="5" spans="1:5" x14ac:dyDescent="0.15">
      <c r="A5" s="1">
        <v>46148</v>
      </c>
      <c r="B5" s="2" t="s">
        <v>85</v>
      </c>
      <c r="C5" s="172"/>
      <c r="D5" s="173"/>
      <c r="E5" s="172"/>
    </row>
    <row r="6" spans="1:5" x14ac:dyDescent="0.15">
      <c r="A6" s="1">
        <v>46223</v>
      </c>
      <c r="B6" s="2" t="s">
        <v>85</v>
      </c>
      <c r="C6" s="172"/>
      <c r="D6" s="173"/>
      <c r="E6" s="172"/>
    </row>
    <row r="7" spans="1:5" x14ac:dyDescent="0.15">
      <c r="A7" s="1">
        <v>46245</v>
      </c>
      <c r="B7" s="2" t="s">
        <v>86</v>
      </c>
      <c r="C7" s="172"/>
      <c r="D7" s="173"/>
      <c r="E7" s="172"/>
    </row>
    <row r="8" spans="1:5" x14ac:dyDescent="0.15">
      <c r="A8" s="1">
        <v>46286</v>
      </c>
      <c r="B8" s="2" t="s">
        <v>86</v>
      </c>
      <c r="C8" s="172"/>
      <c r="D8" s="173"/>
      <c r="E8" s="172"/>
    </row>
    <row r="9" spans="1:5" x14ac:dyDescent="0.15">
      <c r="A9" s="1">
        <v>46287</v>
      </c>
      <c r="B9" s="2" t="s">
        <v>86</v>
      </c>
      <c r="C9" s="172"/>
      <c r="D9" s="173"/>
      <c r="E9" s="172"/>
    </row>
    <row r="10" spans="1:5" x14ac:dyDescent="0.15">
      <c r="A10" s="1">
        <v>46288</v>
      </c>
      <c r="B10" s="2" t="s">
        <v>86</v>
      </c>
      <c r="C10" s="172"/>
      <c r="D10" s="173"/>
      <c r="E10" s="172"/>
    </row>
    <row r="11" spans="1:5" x14ac:dyDescent="0.15">
      <c r="A11" s="1">
        <v>46307</v>
      </c>
      <c r="B11" s="2" t="s">
        <v>86</v>
      </c>
      <c r="C11" s="172"/>
      <c r="D11" s="173"/>
      <c r="E11" s="172"/>
    </row>
    <row r="12" spans="1:5" x14ac:dyDescent="0.15">
      <c r="A12" s="1">
        <v>46329</v>
      </c>
      <c r="B12" s="2" t="s">
        <v>85</v>
      </c>
      <c r="C12" s="172"/>
      <c r="D12" s="173"/>
      <c r="E12" s="172"/>
    </row>
    <row r="13" spans="1:5" x14ac:dyDescent="0.15">
      <c r="A13" s="1">
        <v>46349</v>
      </c>
      <c r="B13" s="2" t="s">
        <v>86</v>
      </c>
      <c r="D13" s="173"/>
      <c r="E13" s="172"/>
    </row>
    <row r="14" spans="1:5" x14ac:dyDescent="0.15">
      <c r="A14" s="1">
        <v>46385</v>
      </c>
      <c r="B14" s="2" t="s">
        <v>86</v>
      </c>
      <c r="D14" s="173"/>
      <c r="E14" s="172"/>
    </row>
    <row r="15" spans="1:5" x14ac:dyDescent="0.15">
      <c r="A15" s="1">
        <v>46386</v>
      </c>
      <c r="B15" s="2" t="s">
        <v>86</v>
      </c>
      <c r="D15" s="173"/>
      <c r="E15" s="172"/>
    </row>
    <row r="16" spans="1:5" x14ac:dyDescent="0.15">
      <c r="A16" s="1">
        <v>46387</v>
      </c>
      <c r="B16" s="2" t="s">
        <v>86</v>
      </c>
      <c r="D16" s="173"/>
      <c r="E16" s="172"/>
    </row>
    <row r="17" spans="1:5" x14ac:dyDescent="0.15">
      <c r="A17" s="1">
        <v>46388</v>
      </c>
      <c r="B17" s="2" t="s">
        <v>86</v>
      </c>
      <c r="D17" s="173"/>
      <c r="E17" s="172"/>
    </row>
    <row r="18" spans="1:5" x14ac:dyDescent="0.15">
      <c r="A18" s="1">
        <v>46398</v>
      </c>
      <c r="B18" s="2" t="s">
        <v>85</v>
      </c>
      <c r="C18" s="172"/>
      <c r="D18" s="173"/>
      <c r="E18" s="172"/>
    </row>
    <row r="19" spans="1:5" x14ac:dyDescent="0.15">
      <c r="A19" s="1">
        <v>46429</v>
      </c>
      <c r="B19" s="2" t="s">
        <v>86</v>
      </c>
      <c r="D19" s="173"/>
      <c r="E19" s="172"/>
    </row>
    <row r="20" spans="1:5" x14ac:dyDescent="0.15">
      <c r="A20" s="137">
        <v>46441</v>
      </c>
      <c r="B20" s="2" t="s">
        <v>86</v>
      </c>
      <c r="E20" s="172"/>
    </row>
    <row r="21" spans="1:5" x14ac:dyDescent="0.15">
      <c r="A21" s="137">
        <v>46467</v>
      </c>
      <c r="B21" s="2" t="s">
        <v>86</v>
      </c>
      <c r="C21" s="172"/>
      <c r="E21" s="172"/>
    </row>
    <row r="22" spans="1:5" x14ac:dyDescent="0.15">
      <c r="A22" s="137">
        <v>46468</v>
      </c>
      <c r="B22" s="2" t="s">
        <v>86</v>
      </c>
      <c r="C22" s="172"/>
      <c r="E22" s="165"/>
    </row>
    <row r="23" spans="1:5" x14ac:dyDescent="0.15">
      <c r="A23" s="137"/>
      <c r="B23" s="2"/>
      <c r="C23" s="172"/>
    </row>
    <row r="24" spans="1:5" x14ac:dyDescent="0.15">
      <c r="A24" s="137"/>
      <c r="C24" s="172"/>
    </row>
    <row r="25" spans="1:5" x14ac:dyDescent="0.15">
      <c r="A25" s="137"/>
      <c r="B25" s="2"/>
    </row>
    <row r="26" spans="1:5" x14ac:dyDescent="0.15">
      <c r="A26" s="137"/>
    </row>
    <row r="27" spans="1:5" x14ac:dyDescent="0.15">
      <c r="A27" s="137"/>
    </row>
    <row r="28" spans="1:5" x14ac:dyDescent="0.15">
      <c r="A28" s="137"/>
    </row>
    <row r="29" spans="1:5" x14ac:dyDescent="0.15">
      <c r="A29" s="136"/>
    </row>
    <row r="30" spans="1:5" x14ac:dyDescent="0.15">
      <c r="A30" s="136"/>
    </row>
    <row r="31" spans="1:5" x14ac:dyDescent="0.15">
      <c r="A31" s="136"/>
    </row>
  </sheetData>
  <phoneticPr fontId="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dbdee90e-85b8-4917-8d5d-a424c3b05370">
      <Terms xmlns="http://schemas.microsoft.com/office/infopath/2007/PartnerControls"/>
    </lcf76f155ced4ddcb4097134ff3c332f>
    <TaxCatchAll xmlns="d2d8260c-a828-4dde-83af-08a33572eb10"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97D6B91A0DF42249BE20C7D543E3A5AD" ma:contentTypeVersion="18" ma:contentTypeDescription="新しいドキュメントを作成します。" ma:contentTypeScope="" ma:versionID="45a9481ead1a79a3f145f26fc0bee46c">
  <xsd:schema xmlns:xsd="http://www.w3.org/2001/XMLSchema" xmlns:xs="http://www.w3.org/2001/XMLSchema" xmlns:p="http://schemas.microsoft.com/office/2006/metadata/properties" xmlns:ns2="dbdee90e-85b8-4917-8d5d-a424c3b05370" xmlns:ns3="d2d8260c-a828-4dde-83af-08a33572eb10" targetNamespace="http://schemas.microsoft.com/office/2006/metadata/properties" ma:root="true" ma:fieldsID="af45a21776b21bd1925f7fc425b211bc" ns2:_="" ns3:_="">
    <xsd:import namespace="dbdee90e-85b8-4917-8d5d-a424c3b05370"/>
    <xsd:import namespace="d2d8260c-a828-4dde-83af-08a33572eb1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AutoKeyPoints" minOccurs="0"/>
                <xsd:element ref="ns2:MediaServiceKeyPoints"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bdee90e-85b8-4917-8d5d-a424c3b0537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画像タグ" ma:readOnly="false" ma:fieldId="{5cf76f15-5ced-4ddc-b409-7134ff3c332f}" ma:taxonomyMulti="true" ma:sspId="43c67a92-a372-452b-99e4-c34048beba6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2d8260c-a828-4dde-83af-08a33572eb10" elementFormDefault="qualified">
    <xsd:import namespace="http://schemas.microsoft.com/office/2006/documentManagement/types"/>
    <xsd:import namespace="http://schemas.microsoft.com/office/infopath/2007/PartnerControls"/>
    <xsd:element name="SharedWithUsers" ma:index="17"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共有相手の詳細情報" ma:internalName="SharedWithDetails" ma:readOnly="true">
      <xsd:simpleType>
        <xsd:restriction base="dms:Note">
          <xsd:maxLength value="255"/>
        </xsd:restriction>
      </xsd:simpleType>
    </xsd:element>
    <xsd:element name="TaxCatchAll" ma:index="22" nillable="true" ma:displayName="Taxonomy Catch All Column" ma:hidden="true" ma:list="{ad5229c5-33a1-4de8-84cb-7bcfc8047ecb}" ma:internalName="TaxCatchAll" ma:showField="CatchAllData" ma:web="d2d8260c-a828-4dde-83af-08a33572eb1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CFDE3C2-48D6-410E-964A-8A0D73FDAAF7}">
  <ds:schemaRefs>
    <ds:schemaRef ds:uri="http://schemas.microsoft.com/office/2006/metadata/properties"/>
    <ds:schemaRef ds:uri="http://schemas.microsoft.com/office/infopath/2007/PartnerControls"/>
    <ds:schemaRef ds:uri="dbdee90e-85b8-4917-8d5d-a424c3b05370"/>
    <ds:schemaRef ds:uri="d2d8260c-a828-4dde-83af-08a33572eb10"/>
  </ds:schemaRefs>
</ds:datastoreItem>
</file>

<file path=customXml/itemProps2.xml><?xml version="1.0" encoding="utf-8"?>
<ds:datastoreItem xmlns:ds="http://schemas.openxmlformats.org/officeDocument/2006/customXml" ds:itemID="{A751086E-D8AA-4CEC-B2B0-8571C78E3A4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bdee90e-85b8-4917-8d5d-a424c3b05370"/>
    <ds:schemaRef ds:uri="d2d8260c-a828-4dde-83af-08a33572eb1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EBE6F81-42FB-41D1-8F4D-49435B37B3E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記入要領</vt:lpstr>
      <vt:lpstr>2026.5</vt:lpstr>
      <vt:lpstr>(事務用)2025年度休日一覧(土日除く)</vt:lpstr>
      <vt:lpstr>'2026.5'!Print_Area</vt:lpstr>
      <vt:lpstr>記入要領!Print_Area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2022-04-18T00:43:46Z</dcterms:created>
  <dcterms:modified xsi:type="dcterms:W3CDTF">2026-05-13T02:30:43Z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0x01010097D6B91A0DF42249BE20C7D543E3A5AD</vt:lpwstr>
  </property>
</Properties>
</file>